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Zvonimir\Desktop\"/>
    </mc:Choice>
  </mc:AlternateContent>
  <xr:revisionPtr revIDLastSave="0" documentId="8_{99C99A56-E99A-42E5-BB02-5F3DCE7D3B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zvješće 2025" sheetId="1" r:id="rId1"/>
    <sheet name="Izvješće" sheetId="2" r:id="rId2"/>
    <sheet name="List1" sheetId="3" r:id="rId3"/>
  </sheets>
  <definedNames>
    <definedName name="_Hlk54087109" localSheetId="0">'Izvješće 2025'!$A$96</definedName>
    <definedName name="_Hlk54516215" localSheetId="1">Izvješće!$C$30</definedName>
    <definedName name="_Toc55895370" localSheetId="0">'Izvješće 2025'!$A$1</definedName>
  </definedNames>
  <calcPr calcId="191029" iterateDelta="1E-4"/>
</workbook>
</file>

<file path=xl/calcChain.xml><?xml version="1.0" encoding="utf-8"?>
<calcChain xmlns="http://schemas.openxmlformats.org/spreadsheetml/2006/main">
  <c r="G104" i="1" l="1"/>
  <c r="H94" i="1"/>
  <c r="H91" i="1"/>
  <c r="F90" i="1"/>
  <c r="H90" i="1" s="1"/>
  <c r="E90" i="1"/>
  <c r="D90" i="1"/>
  <c r="H88" i="1"/>
  <c r="F87" i="1"/>
  <c r="E87" i="1"/>
  <c r="D87" i="1"/>
  <c r="E86" i="1"/>
  <c r="D86" i="1"/>
  <c r="D96" i="1" s="1"/>
  <c r="D104" i="1" s="1"/>
  <c r="H85" i="1"/>
  <c r="F83" i="1"/>
  <c r="H83" i="1" s="1"/>
  <c r="E83" i="1"/>
  <c r="D83" i="1"/>
  <c r="H82" i="1"/>
  <c r="H81" i="1"/>
  <c r="H79" i="1"/>
  <c r="F77" i="1"/>
  <c r="H77" i="1" s="1"/>
  <c r="E77" i="1"/>
  <c r="D77" i="1"/>
  <c r="H76" i="1"/>
  <c r="H73" i="1"/>
  <c r="H72" i="1"/>
  <c r="F72" i="1"/>
  <c r="E72" i="1"/>
  <c r="D72" i="1"/>
  <c r="H70" i="1"/>
  <c r="H69" i="1"/>
  <c r="H67" i="1"/>
  <c r="H66" i="1"/>
  <c r="H64" i="1"/>
  <c r="E62" i="1"/>
  <c r="D62" i="1"/>
  <c r="H61" i="1"/>
  <c r="H60" i="1"/>
  <c r="H59" i="1"/>
  <c r="F58" i="1"/>
  <c r="E58" i="1"/>
  <c r="D58" i="1"/>
  <c r="H57" i="1"/>
  <c r="H56" i="1"/>
  <c r="H54" i="1"/>
  <c r="H53" i="1"/>
  <c r="H52" i="1"/>
  <c r="H51" i="1"/>
  <c r="H50" i="1"/>
  <c r="H49" i="1"/>
  <c r="F47" i="1"/>
  <c r="F44" i="1" s="1"/>
  <c r="E47" i="1"/>
  <c r="E44" i="1" s="1"/>
  <c r="E96" i="1" s="1"/>
  <c r="E104" i="1" s="1"/>
  <c r="D47" i="1"/>
  <c r="D44" i="1"/>
  <c r="H41" i="1"/>
  <c r="F40" i="1"/>
  <c r="H40" i="1" s="1"/>
  <c r="E40" i="1"/>
  <c r="D40" i="1"/>
  <c r="H35" i="1"/>
  <c r="G34" i="1"/>
  <c r="F32" i="1"/>
  <c r="F36" i="1" s="1"/>
  <c r="E32" i="1"/>
  <c r="H32" i="1" s="1"/>
  <c r="D32" i="1"/>
  <c r="D36" i="1" s="1"/>
  <c r="H31" i="1"/>
  <c r="H30" i="1"/>
  <c r="H29" i="1"/>
  <c r="H27" i="1"/>
  <c r="F26" i="1"/>
  <c r="E26" i="1"/>
  <c r="D26" i="1"/>
  <c r="H25" i="1"/>
  <c r="H24" i="1"/>
  <c r="H23" i="1"/>
  <c r="F23" i="1"/>
  <c r="E23" i="1"/>
  <c r="D23" i="1"/>
  <c r="H22" i="1"/>
  <c r="H21" i="1"/>
  <c r="H20" i="1"/>
  <c r="F20" i="1"/>
  <c r="G20" i="1" s="1"/>
  <c r="E20" i="1"/>
  <c r="D20" i="1"/>
  <c r="D19" i="1" s="1"/>
  <c r="F19" i="1"/>
  <c r="H19" i="1" s="1"/>
  <c r="E19" i="1"/>
  <c r="G18" i="1"/>
  <c r="H17" i="1"/>
  <c r="H16" i="1"/>
  <c r="H15" i="1"/>
  <c r="H14" i="1"/>
  <c r="H13" i="1"/>
  <c r="H12" i="1"/>
  <c r="H11" i="1"/>
  <c r="F11" i="1"/>
  <c r="E11" i="1"/>
  <c r="E7" i="1" s="1"/>
  <c r="D11" i="1"/>
  <c r="G9" i="1"/>
  <c r="H8" i="1"/>
  <c r="F7" i="1"/>
  <c r="D7" i="1"/>
  <c r="D6" i="1" s="1"/>
  <c r="F6" i="1"/>
  <c r="H5" i="1"/>
  <c r="H4" i="1"/>
  <c r="F3" i="1"/>
  <c r="H3" i="1" s="1"/>
  <c r="E3" i="1"/>
  <c r="D3" i="1"/>
  <c r="H47" i="3"/>
  <c r="H96" i="3"/>
  <c r="H41" i="3"/>
  <c r="H44" i="3"/>
  <c r="H49" i="3"/>
  <c r="H50" i="3"/>
  <c r="H51" i="3"/>
  <c r="H52" i="3"/>
  <c r="H53" i="3"/>
  <c r="H54" i="3"/>
  <c r="H56" i="3"/>
  <c r="H57" i="3"/>
  <c r="H58" i="3"/>
  <c r="H59" i="3"/>
  <c r="H60" i="3"/>
  <c r="H61" i="3"/>
  <c r="H62" i="3"/>
  <c r="H64" i="3"/>
  <c r="H66" i="3"/>
  <c r="H67" i="3"/>
  <c r="H69" i="3"/>
  <c r="H70" i="3"/>
  <c r="H72" i="3"/>
  <c r="H73" i="3"/>
  <c r="H76" i="3"/>
  <c r="H77" i="3"/>
  <c r="H79" i="3"/>
  <c r="H81" i="3"/>
  <c r="H82" i="3"/>
  <c r="H83" i="3"/>
  <c r="H85" i="3"/>
  <c r="H86" i="3"/>
  <c r="H87" i="3"/>
  <c r="H88" i="3"/>
  <c r="H90" i="3"/>
  <c r="H91" i="3"/>
  <c r="H94" i="3"/>
  <c r="H40" i="3"/>
  <c r="G94" i="3"/>
  <c r="G91" i="3"/>
  <c r="G90" i="3"/>
  <c r="G89" i="3"/>
  <c r="G88" i="3"/>
  <c r="G87" i="3"/>
  <c r="G86" i="3"/>
  <c r="G85" i="3"/>
  <c r="G84" i="3"/>
  <c r="G83" i="3"/>
  <c r="G82" i="3"/>
  <c r="G81" i="3"/>
  <c r="G79" i="3"/>
  <c r="G77" i="3"/>
  <c r="G76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H36" i="3"/>
  <c r="H4" i="3"/>
  <c r="H5" i="3"/>
  <c r="H8" i="3"/>
  <c r="H12" i="3"/>
  <c r="H13" i="3"/>
  <c r="H14" i="3"/>
  <c r="H15" i="3"/>
  <c r="H16" i="3"/>
  <c r="H17" i="3"/>
  <c r="H21" i="3"/>
  <c r="H22" i="3"/>
  <c r="H24" i="3"/>
  <c r="H25" i="3"/>
  <c r="H27" i="3"/>
  <c r="H29" i="3"/>
  <c r="H30" i="3"/>
  <c r="H31" i="3"/>
  <c r="H35" i="3"/>
  <c r="G9" i="3"/>
  <c r="G18" i="3"/>
  <c r="G34" i="3"/>
  <c r="E90" i="3"/>
  <c r="E87" i="3"/>
  <c r="E86" i="3"/>
  <c r="E83" i="3"/>
  <c r="E77" i="3"/>
  <c r="E72" i="3"/>
  <c r="E62" i="3" s="1"/>
  <c r="E58" i="3"/>
  <c r="E44" i="3" s="1"/>
  <c r="E47" i="3"/>
  <c r="E40" i="3"/>
  <c r="E32" i="3"/>
  <c r="E26" i="3"/>
  <c r="E23" i="3"/>
  <c r="E20" i="3"/>
  <c r="E19" i="3" s="1"/>
  <c r="E11" i="3"/>
  <c r="E7" i="3"/>
  <c r="E6" i="3" s="1"/>
  <c r="E3" i="3"/>
  <c r="G30" i="1" l="1"/>
  <c r="G25" i="1"/>
  <c r="G32" i="1"/>
  <c r="G14" i="1"/>
  <c r="G13" i="1"/>
  <c r="G24" i="1"/>
  <c r="G35" i="1"/>
  <c r="G23" i="1"/>
  <c r="G15" i="1"/>
  <c r="G29" i="1"/>
  <c r="G5" i="1"/>
  <c r="G17" i="1"/>
  <c r="G10" i="1"/>
  <c r="G16" i="1"/>
  <c r="G31" i="1"/>
  <c r="G21" i="1"/>
  <c r="G8" i="1"/>
  <c r="G27" i="1"/>
  <c r="G22" i="1"/>
  <c r="G4" i="1"/>
  <c r="G12" i="1"/>
  <c r="G11" i="1"/>
  <c r="H44" i="1"/>
  <c r="H7" i="1"/>
  <c r="E6" i="1"/>
  <c r="H6" i="1" s="1"/>
  <c r="G26" i="1"/>
  <c r="G7" i="1"/>
  <c r="G3" i="1"/>
  <c r="G6" i="1"/>
  <c r="G19" i="1"/>
  <c r="H26" i="1"/>
  <c r="H58" i="1"/>
  <c r="H87" i="1"/>
  <c r="H47" i="1"/>
  <c r="F62" i="1"/>
  <c r="F86" i="1"/>
  <c r="E36" i="1"/>
  <c r="H36" i="1" s="1"/>
  <c r="H104" i="3"/>
  <c r="G104" i="3"/>
  <c r="E96" i="3"/>
  <c r="E104" i="3" s="1"/>
  <c r="E36" i="3"/>
  <c r="H62" i="1" l="1"/>
  <c r="F96" i="1"/>
  <c r="H86" i="1"/>
  <c r="G86" i="1"/>
  <c r="G85" i="1" l="1"/>
  <c r="G82" i="1"/>
  <c r="G69" i="1"/>
  <c r="G64" i="1"/>
  <c r="G61" i="1"/>
  <c r="G54" i="1"/>
  <c r="G50" i="1"/>
  <c r="G43" i="1"/>
  <c r="G41" i="1"/>
  <c r="G84" i="1"/>
  <c r="G68" i="1"/>
  <c r="G63" i="1"/>
  <c r="G46" i="1"/>
  <c r="G42" i="1"/>
  <c r="G57" i="1"/>
  <c r="G48" i="1"/>
  <c r="G65" i="1"/>
  <c r="F104" i="1"/>
  <c r="G94" i="1"/>
  <c r="G89" i="1"/>
  <c r="G81" i="1"/>
  <c r="G60" i="1"/>
  <c r="G53" i="1"/>
  <c r="G49" i="1"/>
  <c r="G45" i="1"/>
  <c r="G83" i="1"/>
  <c r="G76" i="1"/>
  <c r="G67" i="1"/>
  <c r="G73" i="1"/>
  <c r="G51" i="1"/>
  <c r="G91" i="1"/>
  <c r="G88" i="1"/>
  <c r="G79" i="1"/>
  <c r="G74" i="1"/>
  <c r="G71" i="1"/>
  <c r="G59" i="1"/>
  <c r="G52" i="1"/>
  <c r="H96" i="1"/>
  <c r="H104" i="1" s="1"/>
  <c r="G66" i="1"/>
  <c r="G56" i="1"/>
  <c r="G70" i="1"/>
  <c r="G55" i="1"/>
  <c r="G58" i="1"/>
  <c r="G47" i="1"/>
  <c r="G44" i="1"/>
  <c r="G72" i="1"/>
  <c r="G77" i="1"/>
  <c r="G40" i="1"/>
  <c r="G87" i="1"/>
  <c r="G90" i="1"/>
  <c r="G62" i="1"/>
  <c r="F90" i="3" l="1"/>
  <c r="D90" i="3"/>
  <c r="F87" i="3"/>
  <c r="D87" i="3"/>
  <c r="D86" i="3"/>
  <c r="F83" i="3"/>
  <c r="D83" i="3"/>
  <c r="F77" i="3"/>
  <c r="D77" i="3"/>
  <c r="F72" i="3"/>
  <c r="F62" i="3" s="1"/>
  <c r="D72" i="3"/>
  <c r="D62" i="3"/>
  <c r="F58" i="3"/>
  <c r="D58" i="3"/>
  <c r="F47" i="3"/>
  <c r="F44" i="3" s="1"/>
  <c r="D47" i="3"/>
  <c r="D44" i="3" s="1"/>
  <c r="D96" i="3" s="1"/>
  <c r="D104" i="3" s="1"/>
  <c r="F40" i="3"/>
  <c r="D40" i="3"/>
  <c r="F32" i="3"/>
  <c r="D32" i="3"/>
  <c r="F26" i="3"/>
  <c r="D26" i="3"/>
  <c r="F23" i="3"/>
  <c r="D23" i="3"/>
  <c r="F20" i="3"/>
  <c r="D20" i="3"/>
  <c r="F11" i="3"/>
  <c r="D11" i="3"/>
  <c r="D7" i="3"/>
  <c r="D6" i="3" s="1"/>
  <c r="F3" i="3"/>
  <c r="D3" i="3"/>
  <c r="H3" i="3" l="1"/>
  <c r="F19" i="3"/>
  <c r="H23" i="3"/>
  <c r="H26" i="3"/>
  <c r="F7" i="3"/>
  <c r="H11" i="3"/>
  <c r="H32" i="3"/>
  <c r="H20" i="3"/>
  <c r="D19" i="3"/>
  <c r="D36" i="3" s="1"/>
  <c r="F86" i="3"/>
  <c r="F96" i="3" s="1"/>
  <c r="F104" i="3" s="1"/>
  <c r="F6" i="3" l="1"/>
  <c r="H7" i="3"/>
  <c r="H19" i="3"/>
  <c r="H6" i="3" l="1"/>
  <c r="F36" i="3"/>
  <c r="G30" i="3" l="1"/>
  <c r="G21" i="3"/>
  <c r="G12" i="3"/>
  <c r="G24" i="3"/>
  <c r="G22" i="3"/>
  <c r="G29" i="3"/>
  <c r="G35" i="3"/>
  <c r="G27" i="3"/>
  <c r="G10" i="3"/>
  <c r="G4" i="3"/>
  <c r="G15" i="3"/>
  <c r="G14" i="3"/>
  <c r="G31" i="3"/>
  <c r="G13" i="3"/>
  <c r="G17" i="3"/>
  <c r="G8" i="3"/>
  <c r="G5" i="3"/>
  <c r="G25" i="3"/>
  <c r="G16" i="3"/>
  <c r="G11" i="3"/>
  <c r="G20" i="3"/>
  <c r="G3" i="3"/>
  <c r="G23" i="3"/>
  <c r="G32" i="3"/>
  <c r="G26" i="3"/>
  <c r="G7" i="3"/>
  <c r="G19" i="3"/>
  <c r="G6" i="3"/>
</calcChain>
</file>

<file path=xl/sharedStrings.xml><?xml version="1.0" encoding="utf-8"?>
<sst xmlns="http://schemas.openxmlformats.org/spreadsheetml/2006/main" count="528" uniqueCount="194">
  <si>
    <t>PRIHODI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</si>
  <si>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</si>
  <si>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</si>
  <si>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</si>
  <si>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</si>
  <si>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</si>
  <si>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</si>
  <si>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</si>
  <si>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</si>
  <si>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2.1.</t>
  </si>
  <si>
    <t>Prihodi iz proračuna grada</t>
  </si>
  <si>
    <t>2.1.1.</t>
  </si>
  <si>
    <t>Manifestacije</t>
  </si>
  <si>
    <t>U srcu grada- Dan žena</t>
  </si>
  <si>
    <t>Sisački sajam cvijeća</t>
  </si>
  <si>
    <t>Kupske noći</t>
  </si>
  <si>
    <t>2.1.2.</t>
  </si>
  <si>
    <t>2.1.3.</t>
  </si>
  <si>
    <t>Muzealizacija grada- interpretacijske ploče</t>
  </si>
  <si>
    <t>2.1.4.</t>
  </si>
  <si>
    <t>2.2.</t>
  </si>
  <si>
    <t>Prihodi iz proračuna SMŽ Javni poziv</t>
  </si>
  <si>
    <t>3.</t>
  </si>
  <si>
    <t xml:space="preserve">Prihodi od sustava turističkih zajednica </t>
  </si>
  <si>
    <t>3.1.</t>
  </si>
  <si>
    <t>Prihod od TZ SMŽ</t>
  </si>
  <si>
    <t>3.1.1.</t>
  </si>
  <si>
    <t>Javni poziv- manifestacije</t>
  </si>
  <si>
    <t>3.2.</t>
  </si>
  <si>
    <t>Prihod od HTZ</t>
  </si>
  <si>
    <t>3.2.1.</t>
  </si>
  <si>
    <t>Fond za nerazvijene</t>
  </si>
  <si>
    <t>4.</t>
  </si>
  <si>
    <t>Prihodi iz EU fondova</t>
  </si>
  <si>
    <t>5.</t>
  </si>
  <si>
    <t>Prihodi od gospodarske djelatnosti</t>
  </si>
  <si>
    <t>5.1.</t>
  </si>
  <si>
    <t>Zakup posl.prostora, kućica,štandova,</t>
  </si>
  <si>
    <t>5.2.</t>
  </si>
  <si>
    <t>Najam oglasnog prostora</t>
  </si>
  <si>
    <t>5.3.</t>
  </si>
  <si>
    <t>Sponzori</t>
  </si>
  <si>
    <t>6.</t>
  </si>
  <si>
    <t>Preneseni prihod iz prethodne godine</t>
  </si>
  <si>
    <t>7.</t>
  </si>
  <si>
    <t>Ostali prihodi</t>
  </si>
  <si>
    <t>7.2.</t>
  </si>
  <si>
    <t>Plaća u naravi</t>
  </si>
  <si>
    <t>7.3.</t>
  </si>
  <si>
    <t xml:space="preserve">SVEUKUPNO </t>
  </si>
  <si>
    <t xml:space="preserve">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</si>
  <si>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</si>
  <si>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</si>
  <si>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</si>
  <si>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</si>
  <si>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</si>
  <si>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</si>
  <si>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</si>
  <si>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</si>
  <si>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Identifikacija i vrednovanje resursa te strukturiranje turističkih proizvoda</t>
  </si>
  <si>
    <t>Sustavi označavanja kvalitete turističkog proizvoda</t>
  </si>
  <si>
    <t>2.3.</t>
  </si>
  <si>
    <t>Podrška razvoju turističkih događanja</t>
  </si>
  <si>
    <t>2.3.1.</t>
  </si>
  <si>
    <t>2.3.2.</t>
  </si>
  <si>
    <t>2.3.3.</t>
  </si>
  <si>
    <t>2.3.5.</t>
  </si>
  <si>
    <t>2.3.6.</t>
  </si>
  <si>
    <t>2.3.7.</t>
  </si>
  <si>
    <t>Dan domovinske zahvalnosti i Dan hrv.branitelja</t>
  </si>
  <si>
    <t>2.3.8.</t>
  </si>
  <si>
    <t>2.3.9.</t>
  </si>
  <si>
    <t>Festival piva</t>
  </si>
  <si>
    <t>2.3.10.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</si>
  <si>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</si>
  <si>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</si>
  <si>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</si>
  <si>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</si>
  <si>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</si>
  <si>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Oglašavanje destinacijskog branda, turističke ponude i proizvoda</t>
  </si>
  <si>
    <t>3.3.</t>
  </si>
  <si>
    <t>Odnosi s javnošću: globalni i domaći PR</t>
  </si>
  <si>
    <t>3.4.</t>
  </si>
  <si>
    <t>Marketinške i poslovne suradnje</t>
  </si>
  <si>
    <t>3.5.</t>
  </si>
  <si>
    <t>Sajmovi, posebne prezentacije i poslovne radionice</t>
  </si>
  <si>
    <t>3.6.</t>
  </si>
  <si>
    <t>Suradnja s organizatorima putovanja</t>
  </si>
  <si>
    <t>3.7.</t>
  </si>
  <si>
    <t>Kreiranje promotivnog materijala</t>
  </si>
  <si>
    <t>3.8.</t>
  </si>
  <si>
    <t>Internetske stranice</t>
  </si>
  <si>
    <t>3.9.</t>
  </si>
  <si>
    <t xml:space="preserve">Kreiranje i upravljanje bazama turističkih podataka </t>
  </si>
  <si>
    <t>3.10.</t>
  </si>
  <si>
    <t>Turističko-informativne aktivnosti</t>
  </si>
  <si>
    <t>3.10.1.</t>
  </si>
  <si>
    <t>Funkcioniranje TIC-a</t>
  </si>
  <si>
    <t>3.10.2.</t>
  </si>
  <si>
    <t>DESTINACIJSKI MENADŽMENT</t>
  </si>
  <si>
    <t>4.1.</t>
  </si>
  <si>
    <t>Turistički informacijski sustavi i aplikacije /eVisitor</t>
  </si>
  <si>
    <t>4.2.</t>
  </si>
  <si>
    <t>Stručni skupovi i edukacije</t>
  </si>
  <si>
    <t>4.3.</t>
  </si>
  <si>
    <t>Koordinacija i nadzor</t>
  </si>
  <si>
    <t>4.4.</t>
  </si>
  <si>
    <t>Upravljanje kvalitetom u destinaciji</t>
  </si>
  <si>
    <t>4.5.</t>
  </si>
  <si>
    <t>Poticanje na očuvanje i uređenje okoliša</t>
  </si>
  <si>
    <t>ČLANSTVO U STRUKOVNIM ORGANIZACIJAMA</t>
  </si>
  <si>
    <t>Međunarodne strukovne i sl. organizacije</t>
  </si>
  <si>
    <t>Domaće strukovne i sl. organizacije</t>
  </si>
  <si>
    <t>ADMINISTRATIVNI POSLOVI</t>
  </si>
  <si>
    <t>6.1.</t>
  </si>
  <si>
    <t>Plaće</t>
  </si>
  <si>
    <t>6.1.1.</t>
  </si>
  <si>
    <t>Rashodi za radnike</t>
  </si>
  <si>
    <t>6.1.2.</t>
  </si>
  <si>
    <t>Plaća u naravi- korištenje službenog auta</t>
  </si>
  <si>
    <t>6.2.</t>
  </si>
  <si>
    <t>Materijalni troškovi</t>
  </si>
  <si>
    <t>6.2.1.</t>
  </si>
  <si>
    <t>Rashodi za funkcioniranje ureda</t>
  </si>
  <si>
    <t>6.3.</t>
  </si>
  <si>
    <t>Tijela turističke zajednice- reprezentacija</t>
  </si>
  <si>
    <t>6.4.</t>
  </si>
  <si>
    <t>Troškovi poslovanja mreže predstavništava/ ispostava</t>
  </si>
  <si>
    <t xml:space="preserve">REZERVA </t>
  </si>
  <si>
    <t>8.</t>
  </si>
  <si>
    <t>POKRIVANJE MANJKA PRIHODA IZ PRETHODNE GODINE</t>
  </si>
  <si>
    <t>SVEUKUPNO 1</t>
  </si>
  <si>
    <t>9.</t>
  </si>
  <si>
    <t>FONDOVI - posebne namjene</t>
  </si>
  <si>
    <t>Fond za turističke zajednice na  turistički nedovoljno razvijenim područjima i kontinentu</t>
  </si>
  <si>
    <t>Fond za projekte udruženih turističkih zajednica</t>
  </si>
  <si>
    <t>SVEUKUPNO 2</t>
  </si>
  <si>
    <t>TOTAL</t>
  </si>
  <si>
    <t>SVEUKUPNO 1+ SVEUKUPNO 2</t>
  </si>
  <si>
    <t>Plan  2021.</t>
  </si>
  <si>
    <t>Rebalans 2021.</t>
  </si>
  <si>
    <t>Realizacija 2021.</t>
  </si>
  <si>
    <t xml:space="preserve">udio % u realizaciji </t>
  </si>
  <si>
    <t xml:space="preserve">indeks </t>
  </si>
  <si>
    <t>realizacija</t>
  </si>
  <si>
    <t>/rebalans</t>
  </si>
  <si>
    <t>Plan 2021.</t>
  </si>
  <si>
    <t>udio % u realizaciji</t>
  </si>
  <si>
    <r>
      <rPr>
        <b/>
        <sz val="10"/>
        <color rgb="FF000000"/>
        <rFont val="Calibri"/>
        <family val="2"/>
        <charset val="238"/>
        <scheme val="minor"/>
      </rPr>
      <t xml:space="preserve">Definiranje </t>
    </r>
    <r>
      <rPr>
        <b/>
        <i/>
        <sz val="10"/>
        <color rgb="FF000000"/>
        <rFont val="Calibri"/>
        <family val="2"/>
        <charset val="238"/>
        <scheme val="minor"/>
      </rPr>
      <t>brending</t>
    </r>
    <r>
      <rPr>
        <b/>
        <sz val="10"/>
        <color rgb="FF000000"/>
        <rFont val="Calibri"/>
        <family val="2"/>
        <charset val="238"/>
        <scheme val="minor"/>
      </rPr>
      <t xml:space="preserve"> sustava i </t>
    </r>
    <r>
      <rPr>
        <b/>
        <i/>
        <sz val="10"/>
        <color rgb="FF000000"/>
        <rFont val="Calibri"/>
        <family val="2"/>
        <charset val="238"/>
        <scheme val="minor"/>
      </rPr>
      <t>brend</t>
    </r>
    <r>
      <rPr>
        <b/>
        <sz val="10"/>
        <color rgb="FF000000"/>
        <rFont val="Calibri"/>
        <family val="2"/>
        <charset val="238"/>
        <scheme val="minor"/>
      </rPr>
      <t xml:space="preserve"> arhitekture</t>
    </r>
  </si>
  <si>
    <t>Tijela turističke zajednice</t>
  </si>
  <si>
    <t>Jesen u Sisku</t>
  </si>
  <si>
    <t>2.1.5.</t>
  </si>
  <si>
    <t>Unapređenje tur.ponude-upravljanje brodom Juran i Sofija</t>
  </si>
  <si>
    <t>5.4.</t>
  </si>
  <si>
    <t>Prihodi od broda</t>
  </si>
  <si>
    <t xml:space="preserve">Ostale </t>
  </si>
  <si>
    <t>2.4.1.</t>
  </si>
  <si>
    <t>MALI KAPTOL</t>
  </si>
  <si>
    <t>2.4.2.</t>
  </si>
  <si>
    <t>BROD JURAN I SOFIJA</t>
  </si>
  <si>
    <t>Brošure i info materijali</t>
  </si>
  <si>
    <t>7.1.</t>
  </si>
  <si>
    <t>Refundacije</t>
  </si>
  <si>
    <t>3.10.3.</t>
  </si>
  <si>
    <t>Table dobrodošlice</t>
  </si>
  <si>
    <t>Unapređenje tur.ponude</t>
  </si>
  <si>
    <t>Unapređenje tur.ponude - povrat BP</t>
  </si>
  <si>
    <t>3.1.2.</t>
  </si>
  <si>
    <t>Štrokovo</t>
  </si>
  <si>
    <t>2.1.4.1.</t>
  </si>
  <si>
    <t>2.1.4.2</t>
  </si>
  <si>
    <t>Postavljanje smeđe signalizacije</t>
  </si>
  <si>
    <t>2.1.4.3.</t>
  </si>
  <si>
    <t>2.1.4.4.</t>
  </si>
  <si>
    <t>2.1.6.</t>
  </si>
  <si>
    <t>Javni poziv - potrebe u kulturi</t>
  </si>
  <si>
    <t>2.3.4.</t>
  </si>
  <si>
    <t>Advent u Sisku</t>
  </si>
  <si>
    <t>3.10.4.</t>
  </si>
  <si>
    <t>Smeđa signalizacija</t>
  </si>
  <si>
    <t>Prihodi od HTZ</t>
  </si>
  <si>
    <t>Izrada strategije razvoja turizma grada Siska</t>
  </si>
  <si>
    <t>Poticanje na uređenje destinacije</t>
  </si>
  <si>
    <r>
      <t xml:space="preserve">Definiranje </t>
    </r>
    <r>
      <rPr>
        <b/>
        <i/>
        <sz val="10"/>
        <color rgb="FF000000"/>
        <rFont val="Calibri"/>
        <family val="2"/>
        <charset val="238"/>
        <scheme val="minor"/>
      </rPr>
      <t>brending</t>
    </r>
    <r>
      <rPr>
        <b/>
        <sz val="10"/>
        <color rgb="FF000000"/>
        <rFont val="Calibri"/>
        <family val="2"/>
        <charset val="238"/>
        <scheme val="minor"/>
      </rPr>
      <t xml:space="preserve"> sustava i</t>
    </r>
    <r>
      <rPr>
        <b/>
        <i/>
        <sz val="10"/>
        <color rgb="FF000000"/>
        <rFont val="Calibri"/>
        <family val="2"/>
        <charset val="238"/>
        <scheme val="minor"/>
      </rPr>
      <t xml:space="preserve"> brend </t>
    </r>
    <r>
      <rPr>
        <b/>
        <sz val="10"/>
        <color rgb="FF000000"/>
        <rFont val="Calibri"/>
        <family val="2"/>
        <charset val="238"/>
        <scheme val="minor"/>
      </rPr>
      <t>arhitekture</t>
    </r>
  </si>
  <si>
    <t>Plan za 2025.</t>
  </si>
  <si>
    <t xml:space="preserve">Plan za 2025.  </t>
  </si>
  <si>
    <t>”Siscia Antiqua – Festival rimskog naslijeđa”</t>
  </si>
  <si>
    <t>oglašavanje</t>
  </si>
  <si>
    <t>IZVRŠENJE 31.12.2025</t>
  </si>
  <si>
    <t>REBALANS</t>
  </si>
  <si>
    <t>IZVRŠENJE 31.12.2025.</t>
  </si>
  <si>
    <t>IZVRŠENJE FINANCIJSKOG  PLANA ZA 2025. GODINU</t>
  </si>
  <si>
    <t>UDIO % U REALIZACIJI</t>
  </si>
  <si>
    <t>INDEKS REALIZACIJA / REBALANS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</si>
</sst>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b/>
      <u/>
      <sz val="14"/>
      <color rgb="FF00376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4"/>
      <color rgb="FF003764"/>
      <name val="Calibri"/>
      <family val="2"/>
      <charset val="238"/>
      <scheme val="minor"/>
    </font>
    <font>
      <b/>
      <sz val="16"/>
      <color rgb="FF003764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left" vertical="center" indent="3"/>
    </xf>
    <xf numFmtId="0" fontId="15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/>
    </xf>
    <xf numFmtId="4" fontId="6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4" fontId="10" fillId="3" borderId="1" xfId="0" applyNumberFormat="1" applyFont="1" applyFill="1" applyBorder="1" applyAlignment="1">
      <alignment vertical="center"/>
    </xf>
    <xf numFmtId="0" fontId="4" fillId="4" borderId="0" xfId="0" applyFont="1" applyFill="1" applyAlignment="1">
      <alignment vertical="center" wrapText="1"/>
    </xf>
    <xf numFmtId="4" fontId="6" fillId="4" borderId="0" xfId="0" applyNumberFormat="1" applyFont="1" applyFill="1" applyAlignment="1">
      <alignment vertical="center"/>
    </xf>
    <xf numFmtId="4" fontId="6" fillId="5" borderId="1" xfId="0" applyNumberFormat="1" applyFont="1" applyFill="1" applyBorder="1" applyAlignment="1">
      <alignment vertical="center"/>
    </xf>
    <xf numFmtId="4" fontId="11" fillId="3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 wrapText="1"/>
    </xf>
    <xf numFmtId="4" fontId="6" fillId="6" borderId="1" xfId="0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vertical="center" wrapText="1"/>
    </xf>
    <xf numFmtId="4" fontId="6" fillId="7" borderId="1" xfId="0" applyNumberFormat="1" applyFont="1" applyFill="1" applyBorder="1" applyAlignment="1">
      <alignment vertical="center"/>
    </xf>
    <xf numFmtId="0" fontId="5" fillId="8" borderId="1" xfId="0" applyFont="1" applyFill="1" applyBorder="1" applyAlignment="1">
      <alignment vertical="center" wrapText="1"/>
    </xf>
    <xf numFmtId="4" fontId="6" fillId="8" borderId="1" xfId="0" applyNumberFormat="1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4" fontId="7" fillId="8" borderId="1" xfId="0" applyNumberFormat="1" applyFont="1" applyFill="1" applyBorder="1" applyAlignment="1">
      <alignment vertical="center"/>
    </xf>
    <xf numFmtId="0" fontId="16" fillId="8" borderId="1" xfId="0" applyFont="1" applyFill="1" applyBorder="1" applyAlignment="1">
      <alignment vertical="center"/>
    </xf>
    <xf numFmtId="4" fontId="3" fillId="8" borderId="1" xfId="0" applyNumberFormat="1" applyFont="1" applyFill="1" applyBorder="1" applyAlignment="1">
      <alignment vertical="center"/>
    </xf>
    <xf numFmtId="0" fontId="4" fillId="8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4" fontId="6" fillId="9" borderId="1" xfId="0" applyNumberFormat="1" applyFont="1" applyFill="1" applyBorder="1" applyAlignment="1">
      <alignment vertical="center"/>
    </xf>
    <xf numFmtId="0" fontId="6" fillId="9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/>
    </xf>
    <xf numFmtId="0" fontId="21" fillId="0" borderId="0" xfId="0" applyFont="1"/>
    <xf numFmtId="0" fontId="22" fillId="0" borderId="1" xfId="0" applyFont="1" applyBorder="1" applyAlignment="1">
      <alignment vertical="center" wrapText="1"/>
    </xf>
    <xf numFmtId="4" fontId="24" fillId="3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horizontal="left" vertical="top"/>
    </xf>
    <xf numFmtId="0" fontId="5" fillId="9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vertical="center"/>
    </xf>
    <xf numFmtId="0" fontId="20" fillId="9" borderId="1" xfId="0" applyFont="1" applyFill="1" applyBorder="1" applyAlignment="1">
      <alignment vertical="center"/>
    </xf>
    <xf numFmtId="0" fontId="23" fillId="9" borderId="1" xfId="0" applyFont="1" applyFill="1" applyBorder="1" applyAlignment="1">
      <alignment vertical="center"/>
    </xf>
    <xf numFmtId="4" fontId="3" fillId="9" borderId="1" xfId="0" applyNumberFormat="1" applyFont="1" applyFill="1" applyBorder="1" applyAlignment="1">
      <alignment vertical="center"/>
    </xf>
    <xf numFmtId="4" fontId="1" fillId="8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 wrapText="1"/>
    </xf>
    <xf numFmtId="4" fontId="10" fillId="3" borderId="1" xfId="0" applyNumberFormat="1" applyFont="1" applyFill="1" applyBorder="1" applyAlignment="1">
      <alignment horizontal="right" vertical="top"/>
    </xf>
    <xf numFmtId="0" fontId="8" fillId="3" borderId="1" xfId="0" applyFont="1" applyFill="1" applyBorder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5"/>
  <sheetViews>
    <sheetView tabSelected="1" showWhiteSpace="0" view="pageLayout" zoomScale="95" zoomScaleNormal="100" zoomScalePageLayoutView="95" workbookViewId="0">
      <selection activeCell="G104" sqref="G104"/>
    </sheetView>
  </sheetViews>
  <sheetFormatPr defaultColWidth="9" defaultRowHeight="14.4"/>
  <cols>
    <col min="1" max="1" width="3.33203125" customWidth="1"/>
    <col min="2" max="2" width="6.88671875" customWidth="1"/>
    <col min="3" max="3" width="33.5546875" customWidth="1"/>
    <col min="4" max="4" width="12.44140625" style="27" customWidth="1"/>
    <col min="5" max="5" width="12.109375" style="27" customWidth="1"/>
    <col min="6" max="6" width="12.44140625" style="27" customWidth="1"/>
    <col min="7" max="8" width="13.33203125" style="27" customWidth="1"/>
  </cols>
  <sheetData>
    <row r="1" spans="1:8" ht="21">
      <c r="A1" s="28"/>
      <c r="C1" s="64" t="s">
        <v>191</v>
      </c>
    </row>
    <row r="2" spans="1:8" ht="41.4">
      <c r="A2" s="29"/>
      <c r="B2" s="2"/>
      <c r="C2" s="3" t="s">
        <v>0</v>
      </c>
      <c r="D2" s="30" t="s">
        <v>184</v>
      </c>
      <c r="E2" s="30" t="s">
        <v>189</v>
      </c>
      <c r="F2" s="30" t="s">
        <v>188</v>
      </c>
      <c r="G2" s="30" t="s">
        <v>192</v>
      </c>
      <c r="H2" s="30" t="s">
        <v>193</v>
      </c>
    </row>
    <row r="3" spans="1:8">
      <c r="A3" s="52" t="s">
        <v>1</v>
      </c>
      <c r="B3" s="52"/>
      <c r="C3" s="52" t="s">
        <v>2</v>
      </c>
      <c r="D3" s="53">
        <f>D4+D5</f>
        <v>104000</v>
      </c>
      <c r="E3" s="53">
        <f>E4+E5</f>
        <v>120000</v>
      </c>
      <c r="F3" s="53">
        <f>F4+F5</f>
        <v>121207.67999999999</v>
      </c>
      <c r="G3" s="53">
        <f>F3/F36*100</f>
        <v>7.4634800332293469</v>
      </c>
      <c r="H3" s="53">
        <f>F3/E3</f>
        <v>1.0100639999999999</v>
      </c>
    </row>
    <row r="4" spans="1:8">
      <c r="A4" s="32"/>
      <c r="B4" s="32" t="s">
        <v>3</v>
      </c>
      <c r="C4" s="32" t="s">
        <v>4</v>
      </c>
      <c r="D4" s="33">
        <v>14000</v>
      </c>
      <c r="E4" s="33">
        <v>10000</v>
      </c>
      <c r="F4" s="33">
        <v>7534.7</v>
      </c>
      <c r="G4" s="53">
        <f>F4/F36*100</f>
        <v>0.46395643416632643</v>
      </c>
      <c r="H4" s="53">
        <f t="shared" ref="H4:H35" si="0">F4/E4</f>
        <v>0.75346999999999997</v>
      </c>
    </row>
    <row r="5" spans="1:8">
      <c r="A5" s="34"/>
      <c r="B5" s="32" t="s">
        <v>5</v>
      </c>
      <c r="C5" s="32" t="s">
        <v>6</v>
      </c>
      <c r="D5" s="33">
        <v>90000</v>
      </c>
      <c r="E5" s="33">
        <v>110000</v>
      </c>
      <c r="F5" s="33">
        <v>113672.98</v>
      </c>
      <c r="G5" s="53">
        <f>F5/F36*100</f>
        <v>6.9995235990630205</v>
      </c>
      <c r="H5" s="53">
        <f t="shared" si="0"/>
        <v>1.0333907272727272</v>
      </c>
    </row>
    <row r="6" spans="1:8" ht="43.2">
      <c r="A6" s="52" t="s">
        <v>7</v>
      </c>
      <c r="B6" s="52"/>
      <c r="C6" s="52" t="s">
        <v>8</v>
      </c>
      <c r="D6" s="53">
        <f>D7+D18</f>
        <v>220000</v>
      </c>
      <c r="E6" s="53">
        <f>E7+E18</f>
        <v>280321.54000000004</v>
      </c>
      <c r="F6" s="53">
        <f>F7+F18</f>
        <v>254321.54</v>
      </c>
      <c r="G6" s="53">
        <f>F6/F36*100</f>
        <v>15.660094606300021</v>
      </c>
      <c r="H6" s="53">
        <f t="shared" si="0"/>
        <v>0.9072493679936261</v>
      </c>
    </row>
    <row r="7" spans="1:8">
      <c r="A7" s="4"/>
      <c r="B7" s="4" t="s">
        <v>9</v>
      </c>
      <c r="C7" s="70" t="s">
        <v>10</v>
      </c>
      <c r="D7" s="31">
        <f>D8+D9+D10+D11+D16+D17</f>
        <v>220000</v>
      </c>
      <c r="E7" s="31">
        <f t="shared" ref="E7:F7" si="1">E8+E9+E10+E11+E16+E17</f>
        <v>280321.54000000004</v>
      </c>
      <c r="F7" s="31">
        <f t="shared" si="1"/>
        <v>254321.54</v>
      </c>
      <c r="G7" s="53">
        <f>F7/F36*100</f>
        <v>15.660094606300021</v>
      </c>
      <c r="H7" s="53">
        <f t="shared" si="0"/>
        <v>0.9072493679936261</v>
      </c>
    </row>
    <row r="8" spans="1:8">
      <c r="A8" s="50"/>
      <c r="B8" s="50" t="s">
        <v>11</v>
      </c>
      <c r="C8" s="50" t="s">
        <v>12</v>
      </c>
      <c r="D8" s="51">
        <v>160000</v>
      </c>
      <c r="E8" s="51">
        <v>200000</v>
      </c>
      <c r="F8" s="51">
        <v>178000</v>
      </c>
      <c r="G8" s="53">
        <f>F8/F36*100</f>
        <v>10.960522022324195</v>
      </c>
      <c r="H8" s="53">
        <f t="shared" si="0"/>
        <v>0.89</v>
      </c>
    </row>
    <row r="9" spans="1:8">
      <c r="A9" s="50"/>
      <c r="B9" s="71" t="s">
        <v>16</v>
      </c>
      <c r="C9" s="71" t="s">
        <v>160</v>
      </c>
      <c r="D9" s="51">
        <v>3000</v>
      </c>
      <c r="E9" s="51">
        <v>0</v>
      </c>
      <c r="F9" s="51">
        <v>0</v>
      </c>
      <c r="G9" s="53">
        <f t="shared" ref="G9:G34" si="2">F9/F41*100</f>
        <v>0</v>
      </c>
      <c r="H9" s="53">
        <v>0</v>
      </c>
    </row>
    <row r="10" spans="1:8" ht="28.8">
      <c r="A10" s="50"/>
      <c r="B10" s="50" t="s">
        <v>17</v>
      </c>
      <c r="C10" s="50" t="s">
        <v>18</v>
      </c>
      <c r="D10" s="51">
        <v>3000</v>
      </c>
      <c r="E10" s="51">
        <v>0</v>
      </c>
      <c r="F10" s="51">
        <v>0</v>
      </c>
      <c r="G10" s="53">
        <f>F10/F36*100</f>
        <v>0</v>
      </c>
      <c r="H10" s="53">
        <v>0</v>
      </c>
    </row>
    <row r="11" spans="1:8">
      <c r="A11" s="50"/>
      <c r="B11" s="50" t="s">
        <v>19</v>
      </c>
      <c r="C11" s="50" t="s">
        <v>165</v>
      </c>
      <c r="D11" s="51">
        <f>D12+D13+D14+D15</f>
        <v>38000</v>
      </c>
      <c r="E11" s="51">
        <f t="shared" ref="E11:F11" si="3">E12+E13+E14+E15</f>
        <v>57321.54</v>
      </c>
      <c r="F11" s="51">
        <f t="shared" si="3"/>
        <v>53321.54</v>
      </c>
      <c r="G11" s="53">
        <f>F11/F36*100</f>
        <v>3.2833253563721376</v>
      </c>
      <c r="H11" s="53">
        <f t="shared" si="0"/>
        <v>0.93021820418641932</v>
      </c>
    </row>
    <row r="12" spans="1:8" ht="28.8">
      <c r="A12" s="48"/>
      <c r="B12" s="48" t="s">
        <v>169</v>
      </c>
      <c r="C12" s="48" t="s">
        <v>166</v>
      </c>
      <c r="D12" s="49">
        <v>3000</v>
      </c>
      <c r="E12" s="49">
        <v>2321.54</v>
      </c>
      <c r="F12" s="49">
        <v>2321.54</v>
      </c>
      <c r="G12" s="53">
        <f>F12/F36*100</f>
        <v>0.14295106907700286</v>
      </c>
      <c r="H12" s="53">
        <f t="shared" si="0"/>
        <v>1</v>
      </c>
    </row>
    <row r="13" spans="1:8" ht="28.8">
      <c r="A13" s="48"/>
      <c r="B13" s="48" t="s">
        <v>170</v>
      </c>
      <c r="C13" s="48" t="s">
        <v>152</v>
      </c>
      <c r="D13" s="49">
        <v>20000</v>
      </c>
      <c r="E13" s="49">
        <v>30000</v>
      </c>
      <c r="F13" s="49">
        <v>30000</v>
      </c>
      <c r="G13" s="53">
        <f>F13/F36*100</f>
        <v>1.8472789925265496</v>
      </c>
      <c r="H13" s="53">
        <f t="shared" si="0"/>
        <v>1</v>
      </c>
    </row>
    <row r="14" spans="1:8" ht="28.8">
      <c r="A14" s="48"/>
      <c r="B14" s="48" t="s">
        <v>172</v>
      </c>
      <c r="C14" s="48" t="s">
        <v>171</v>
      </c>
      <c r="D14" s="49">
        <v>15000</v>
      </c>
      <c r="E14" s="49">
        <v>10000</v>
      </c>
      <c r="F14" s="49">
        <v>10000</v>
      </c>
      <c r="G14" s="53">
        <f>F14/F36*100</f>
        <v>0.61575966417551653</v>
      </c>
      <c r="H14" s="53">
        <f t="shared" si="0"/>
        <v>1</v>
      </c>
    </row>
    <row r="15" spans="1:8" ht="28.8">
      <c r="A15" s="48"/>
      <c r="B15" s="48" t="s">
        <v>173</v>
      </c>
      <c r="C15" s="48" t="s">
        <v>187</v>
      </c>
      <c r="D15" s="49">
        <v>0</v>
      </c>
      <c r="E15" s="49">
        <v>15000</v>
      </c>
      <c r="F15" s="49">
        <v>11000</v>
      </c>
      <c r="G15" s="53">
        <f>F15/F36*100</f>
        <v>0.67733563059306823</v>
      </c>
      <c r="H15" s="53">
        <f t="shared" si="0"/>
        <v>0.73333333333333328</v>
      </c>
    </row>
    <row r="16" spans="1:8" ht="28.8">
      <c r="A16" s="50"/>
      <c r="B16" s="50" t="s">
        <v>151</v>
      </c>
      <c r="C16" s="50" t="s">
        <v>181</v>
      </c>
      <c r="D16" s="51">
        <v>15000</v>
      </c>
      <c r="E16" s="51">
        <v>10000</v>
      </c>
      <c r="F16" s="51">
        <v>10000</v>
      </c>
      <c r="G16" s="53">
        <f>F16/F36*100</f>
        <v>0.61575966417551653</v>
      </c>
      <c r="H16" s="53">
        <f t="shared" si="0"/>
        <v>1</v>
      </c>
    </row>
    <row r="17" spans="1:8">
      <c r="A17" s="50"/>
      <c r="B17" s="50" t="s">
        <v>174</v>
      </c>
      <c r="C17" s="50" t="s">
        <v>175</v>
      </c>
      <c r="D17" s="51">
        <v>1000</v>
      </c>
      <c r="E17" s="51">
        <v>13000</v>
      </c>
      <c r="F17" s="51">
        <v>13000</v>
      </c>
      <c r="G17" s="53">
        <f>F17/F36*100</f>
        <v>0.80048756342817151</v>
      </c>
      <c r="H17" s="53">
        <f t="shared" si="0"/>
        <v>1</v>
      </c>
    </row>
    <row r="18" spans="1:8">
      <c r="A18" s="70"/>
      <c r="B18" s="70" t="s">
        <v>20</v>
      </c>
      <c r="C18" s="70" t="s">
        <v>21</v>
      </c>
      <c r="D18" s="60">
        <v>0</v>
      </c>
      <c r="E18" s="60">
        <v>0</v>
      </c>
      <c r="F18" s="60">
        <v>0</v>
      </c>
      <c r="G18" s="53">
        <f t="shared" si="2"/>
        <v>0</v>
      </c>
      <c r="H18" s="53">
        <v>0</v>
      </c>
    </row>
    <row r="19" spans="1:8">
      <c r="A19" s="54" t="s">
        <v>22</v>
      </c>
      <c r="B19" s="54"/>
      <c r="C19" s="54" t="s">
        <v>23</v>
      </c>
      <c r="D19" s="55">
        <f>SUM(D20+D23)</f>
        <v>11000</v>
      </c>
      <c r="E19" s="55">
        <f>SUM(E20+E23)</f>
        <v>24415.98</v>
      </c>
      <c r="F19" s="55">
        <f>SUM(F20+F23)</f>
        <v>24415.98</v>
      </c>
      <c r="G19" s="53">
        <f>F19/F36*100</f>
        <v>1.5034375645316127</v>
      </c>
      <c r="H19" s="53">
        <f t="shared" si="0"/>
        <v>1</v>
      </c>
    </row>
    <row r="20" spans="1:8">
      <c r="A20" s="9"/>
      <c r="B20" s="9" t="s">
        <v>24</v>
      </c>
      <c r="C20" s="9" t="s">
        <v>25</v>
      </c>
      <c r="D20" s="35">
        <f>D21+D22</f>
        <v>10000</v>
      </c>
      <c r="E20" s="35">
        <f t="shared" ref="E20:F20" si="4">E21+E22</f>
        <v>23300</v>
      </c>
      <c r="F20" s="35">
        <f t="shared" si="4"/>
        <v>23300</v>
      </c>
      <c r="G20" s="53">
        <f>F20/F36*100</f>
        <v>1.4347200175289536</v>
      </c>
      <c r="H20" s="53">
        <f t="shared" si="0"/>
        <v>1</v>
      </c>
    </row>
    <row r="21" spans="1:8">
      <c r="A21" s="67"/>
      <c r="B21" s="67" t="s">
        <v>26</v>
      </c>
      <c r="C21" s="67" t="s">
        <v>27</v>
      </c>
      <c r="D21" s="68">
        <v>0</v>
      </c>
      <c r="E21" s="68">
        <v>13980</v>
      </c>
      <c r="F21" s="68">
        <v>13980</v>
      </c>
      <c r="G21" s="53">
        <f>F21/F36*100</f>
        <v>0.86083201051737213</v>
      </c>
      <c r="H21" s="53">
        <f t="shared" si="0"/>
        <v>1</v>
      </c>
    </row>
    <row r="22" spans="1:8">
      <c r="A22" s="67"/>
      <c r="B22" s="67" t="s">
        <v>167</v>
      </c>
      <c r="C22" s="67" t="s">
        <v>31</v>
      </c>
      <c r="D22" s="68">
        <v>10000</v>
      </c>
      <c r="E22" s="68">
        <v>9320</v>
      </c>
      <c r="F22" s="68">
        <v>9320</v>
      </c>
      <c r="G22" s="53">
        <f>F22/F36*100</f>
        <v>0.57388800701158138</v>
      </c>
      <c r="H22" s="53">
        <f t="shared" si="0"/>
        <v>1</v>
      </c>
    </row>
    <row r="23" spans="1:8">
      <c r="A23" s="9"/>
      <c r="B23" s="9" t="s">
        <v>28</v>
      </c>
      <c r="C23" s="9" t="s">
        <v>29</v>
      </c>
      <c r="D23" s="35">
        <f>D24</f>
        <v>1000</v>
      </c>
      <c r="E23" s="35">
        <f t="shared" ref="E23:F23" si="5">E24</f>
        <v>1115.98</v>
      </c>
      <c r="F23" s="35">
        <f t="shared" si="5"/>
        <v>1115.98</v>
      </c>
      <c r="G23" s="53">
        <f>F23/F36*100</f>
        <v>6.8717547002659293E-2</v>
      </c>
      <c r="H23" s="53">
        <f t="shared" si="0"/>
        <v>1</v>
      </c>
    </row>
    <row r="24" spans="1:8">
      <c r="A24" s="67"/>
      <c r="B24" s="67" t="s">
        <v>30</v>
      </c>
      <c r="C24" s="67" t="s">
        <v>180</v>
      </c>
      <c r="D24" s="68">
        <v>1000</v>
      </c>
      <c r="E24" s="68">
        <v>1115.98</v>
      </c>
      <c r="F24" s="68">
        <v>1115.98</v>
      </c>
      <c r="G24" s="53">
        <f>F24/F36*100</f>
        <v>6.8717547002659293E-2</v>
      </c>
      <c r="H24" s="53">
        <f t="shared" si="0"/>
        <v>1</v>
      </c>
    </row>
    <row r="25" spans="1:8">
      <c r="A25" s="54" t="s">
        <v>32</v>
      </c>
      <c r="B25" s="54"/>
      <c r="C25" s="54" t="s">
        <v>33</v>
      </c>
      <c r="D25" s="55">
        <v>898000</v>
      </c>
      <c r="E25" s="55">
        <v>350000</v>
      </c>
      <c r="F25" s="55">
        <v>296470.23</v>
      </c>
      <c r="G25" s="53">
        <f>F25/F36*100</f>
        <v>18.255440926283814</v>
      </c>
      <c r="H25" s="53">
        <f t="shared" si="0"/>
        <v>0.84705779999999997</v>
      </c>
    </row>
    <row r="26" spans="1:8">
      <c r="A26" s="54" t="s">
        <v>34</v>
      </c>
      <c r="B26" s="56"/>
      <c r="C26" s="54" t="s">
        <v>35</v>
      </c>
      <c r="D26" s="57">
        <f>SUM(D27:D30)</f>
        <v>22000</v>
      </c>
      <c r="E26" s="76">
        <f>SUM(E27:E30)</f>
        <v>30700</v>
      </c>
      <c r="F26" s="57">
        <f>SUM(F27:F30)</f>
        <v>31089.06</v>
      </c>
      <c r="G26" s="53">
        <f>F26/F36*100</f>
        <v>1.9143389145132486</v>
      </c>
      <c r="H26" s="53">
        <f t="shared" si="0"/>
        <v>1.0126729641693812</v>
      </c>
    </row>
    <row r="27" spans="1:8">
      <c r="A27" s="9"/>
      <c r="B27" s="36" t="s">
        <v>36</v>
      </c>
      <c r="C27" s="9" t="s">
        <v>37</v>
      </c>
      <c r="D27" s="37">
        <v>1000</v>
      </c>
      <c r="E27" s="77">
        <v>3000</v>
      </c>
      <c r="F27" s="37">
        <v>2310</v>
      </c>
      <c r="G27" s="53">
        <f>F27/F36*100</f>
        <v>0.14224048242454432</v>
      </c>
      <c r="H27" s="53">
        <f t="shared" si="0"/>
        <v>0.77</v>
      </c>
    </row>
    <row r="28" spans="1:8">
      <c r="A28" s="9"/>
      <c r="B28" s="36" t="s">
        <v>38</v>
      </c>
      <c r="C28" s="9" t="s">
        <v>39</v>
      </c>
      <c r="D28" s="37">
        <v>1000</v>
      </c>
      <c r="E28" s="77">
        <v>0</v>
      </c>
      <c r="F28" s="37">
        <v>0</v>
      </c>
      <c r="G28" s="53">
        <v>0</v>
      </c>
      <c r="H28" s="53">
        <v>0</v>
      </c>
    </row>
    <row r="29" spans="1:8">
      <c r="A29" s="9"/>
      <c r="B29" s="36" t="s">
        <v>40</v>
      </c>
      <c r="C29" s="9" t="s">
        <v>41</v>
      </c>
      <c r="D29" s="37">
        <v>10000</v>
      </c>
      <c r="E29" s="77">
        <v>3200</v>
      </c>
      <c r="F29" s="37">
        <v>3200</v>
      </c>
      <c r="G29" s="53">
        <f>F29/F36*100</f>
        <v>0.19704309253616528</v>
      </c>
      <c r="H29" s="53">
        <f t="shared" si="0"/>
        <v>1</v>
      </c>
    </row>
    <row r="30" spans="1:8">
      <c r="A30" s="9"/>
      <c r="B30" s="36" t="s">
        <v>153</v>
      </c>
      <c r="C30" s="9" t="s">
        <v>154</v>
      </c>
      <c r="D30" s="37">
        <v>10000</v>
      </c>
      <c r="E30" s="77">
        <v>24500</v>
      </c>
      <c r="F30" s="37">
        <v>25579.06</v>
      </c>
      <c r="G30" s="53">
        <f>F30/F36*100</f>
        <v>1.5750553395525386</v>
      </c>
      <c r="H30" s="53">
        <f t="shared" si="0"/>
        <v>1.0440432653061225</v>
      </c>
    </row>
    <row r="31" spans="1:8">
      <c r="A31" s="54" t="s">
        <v>42</v>
      </c>
      <c r="B31" s="56"/>
      <c r="C31" s="54" t="s">
        <v>43</v>
      </c>
      <c r="D31" s="57">
        <v>110000</v>
      </c>
      <c r="E31" s="76">
        <v>878685</v>
      </c>
      <c r="F31" s="57">
        <v>878685</v>
      </c>
      <c r="G31" s="53">
        <f>F31/F36*100</f>
        <v>54.105878051606368</v>
      </c>
      <c r="H31" s="53">
        <f t="shared" si="0"/>
        <v>1</v>
      </c>
    </row>
    <row r="32" spans="1:8">
      <c r="A32" s="54" t="s">
        <v>44</v>
      </c>
      <c r="B32" s="56"/>
      <c r="C32" s="54" t="s">
        <v>45</v>
      </c>
      <c r="D32" s="57">
        <f>D33+D34+D35</f>
        <v>10000</v>
      </c>
      <c r="E32" s="76">
        <f t="shared" ref="E32:F32" si="6">E33+E34+E35</f>
        <v>20000</v>
      </c>
      <c r="F32" s="57">
        <f t="shared" si="6"/>
        <v>17820.75</v>
      </c>
      <c r="G32" s="53">
        <f>F32/F36*100</f>
        <v>1.0973299035355837</v>
      </c>
      <c r="H32" s="53">
        <f t="shared" si="0"/>
        <v>0.89103750000000004</v>
      </c>
    </row>
    <row r="33" spans="1:8">
      <c r="A33" s="72"/>
      <c r="B33" s="73" t="s">
        <v>161</v>
      </c>
      <c r="C33" s="74" t="s">
        <v>162</v>
      </c>
      <c r="D33" s="75">
        <v>0</v>
      </c>
      <c r="E33" s="78">
        <v>0</v>
      </c>
      <c r="F33" s="75">
        <v>0</v>
      </c>
      <c r="G33" s="53">
        <v>0</v>
      </c>
      <c r="H33" s="53">
        <v>0</v>
      </c>
    </row>
    <row r="34" spans="1:8">
      <c r="A34" s="9"/>
      <c r="B34" s="36" t="s">
        <v>46</v>
      </c>
      <c r="C34" s="9" t="s">
        <v>47</v>
      </c>
      <c r="D34" s="37">
        <v>0</v>
      </c>
      <c r="E34" s="77">
        <v>0</v>
      </c>
      <c r="F34" s="37">
        <v>0</v>
      </c>
      <c r="G34" s="53">
        <f t="shared" si="2"/>
        <v>0</v>
      </c>
      <c r="H34" s="53">
        <v>0</v>
      </c>
    </row>
    <row r="35" spans="1:8">
      <c r="A35" s="9"/>
      <c r="B35" s="9" t="s">
        <v>48</v>
      </c>
      <c r="C35" s="9" t="s">
        <v>45</v>
      </c>
      <c r="D35" s="35">
        <v>10000</v>
      </c>
      <c r="E35" s="35">
        <v>20000</v>
      </c>
      <c r="F35" s="35">
        <v>17820.75</v>
      </c>
      <c r="G35" s="53">
        <f>F35/F36*100</f>
        <v>1.0973299035355837</v>
      </c>
      <c r="H35" s="53">
        <f t="shared" si="0"/>
        <v>0.89103750000000004</v>
      </c>
    </row>
    <row r="36" spans="1:8" ht="15.6">
      <c r="A36" s="81"/>
      <c r="B36" s="81"/>
      <c r="C36" s="16" t="s">
        <v>49</v>
      </c>
      <c r="D36" s="69">
        <f>SUM(D32,D31,D26,D25,D19,D6,D3)</f>
        <v>1375000</v>
      </c>
      <c r="E36" s="69">
        <f>SUM(E32,E31,E26,E25,E19,E6,E3)</f>
        <v>1704122.52</v>
      </c>
      <c r="F36" s="69">
        <f>SUM(F32,F31,F26,F25,F19,F6,F3)</f>
        <v>1624010.24</v>
      </c>
      <c r="G36" s="69"/>
      <c r="H36" s="80">
        <f>F36/E36</f>
        <v>0.95298913132137941</v>
      </c>
    </row>
    <row r="37" spans="1:8">
      <c r="A37" s="38"/>
      <c r="B37" s="38"/>
      <c r="C37" s="38"/>
      <c r="D37" s="39" t="s">
        <v>50</v>
      </c>
      <c r="E37" s="79" t="s">
        <v>50</v>
      </c>
      <c r="F37" s="39" t="s">
        <v>50</v>
      </c>
      <c r="G37" s="79" t="s">
        <v>50</v>
      </c>
      <c r="H37" s="79" t="s">
        <v>50</v>
      </c>
    </row>
    <row r="38" spans="1:8" ht="69" customHeight="1">
      <c r="A38" s="40"/>
    </row>
    <row r="39" spans="1:8" ht="41.4">
      <c r="A39" s="2"/>
      <c r="B39" s="2"/>
      <c r="C39" s="3" t="s">
        <v>51</v>
      </c>
      <c r="D39" s="30" t="s">
        <v>185</v>
      </c>
      <c r="E39" s="30" t="s">
        <v>189</v>
      </c>
      <c r="F39" s="30" t="s">
        <v>190</v>
      </c>
      <c r="G39" s="30" t="s">
        <v>192</v>
      </c>
      <c r="H39" s="30" t="s">
        <v>193</v>
      </c>
    </row>
    <row r="40" spans="1:8">
      <c r="A40" s="58" t="s">
        <v>1</v>
      </c>
      <c r="B40" s="58"/>
      <c r="C40" s="58" t="s">
        <v>52</v>
      </c>
      <c r="D40" s="53">
        <f>SUM(D41:D43)</f>
        <v>20000</v>
      </c>
      <c r="E40" s="53">
        <f>SUM(E41:E43)</f>
        <v>8625</v>
      </c>
      <c r="F40" s="53">
        <f>SUM(F41:F43)</f>
        <v>8624.51</v>
      </c>
      <c r="G40" s="53">
        <f>F40/F96*100</f>
        <v>0.53871864714359308</v>
      </c>
      <c r="H40" s="53">
        <f>F40/E40</f>
        <v>0.9999431884057971</v>
      </c>
    </row>
    <row r="41" spans="1:8" ht="41.4">
      <c r="A41" s="59"/>
      <c r="B41" s="59" t="s">
        <v>3</v>
      </c>
      <c r="C41" s="59" t="s">
        <v>53</v>
      </c>
      <c r="D41" s="60">
        <v>20000</v>
      </c>
      <c r="E41" s="60">
        <v>8625</v>
      </c>
      <c r="F41" s="60">
        <v>8624.51</v>
      </c>
      <c r="G41" s="53">
        <f>F41/F96*100</f>
        <v>0.53871864714359308</v>
      </c>
      <c r="H41" s="53">
        <f t="shared" ref="H41:H94" si="7">F41/E41</f>
        <v>0.9999431884057971</v>
      </c>
    </row>
    <row r="42" spans="1:8">
      <c r="A42" s="61"/>
      <c r="B42" s="59" t="s">
        <v>5</v>
      </c>
      <c r="C42" s="59" t="s">
        <v>54</v>
      </c>
      <c r="D42" s="60">
        <v>0</v>
      </c>
      <c r="E42" s="60">
        <v>0</v>
      </c>
      <c r="F42" s="60">
        <v>0</v>
      </c>
      <c r="G42" s="53">
        <f>F42/F96*100</f>
        <v>0</v>
      </c>
      <c r="H42" s="53"/>
    </row>
    <row r="43" spans="1:8" ht="27.6">
      <c r="A43" s="59"/>
      <c r="B43" s="59" t="s">
        <v>55</v>
      </c>
      <c r="C43" s="59" t="s">
        <v>56</v>
      </c>
      <c r="D43" s="60">
        <v>0</v>
      </c>
      <c r="E43" s="60">
        <v>0</v>
      </c>
      <c r="F43" s="60">
        <v>0</v>
      </c>
      <c r="G43" s="53">
        <f>F43/F96*100</f>
        <v>0</v>
      </c>
      <c r="H43" s="53"/>
    </row>
    <row r="44" spans="1:8">
      <c r="A44" s="58" t="s">
        <v>57</v>
      </c>
      <c r="B44" s="58"/>
      <c r="C44" s="58" t="s">
        <v>58</v>
      </c>
      <c r="D44" s="53">
        <f>SUM(D45,D46,D47,D58,D61)</f>
        <v>1058000</v>
      </c>
      <c r="E44" s="53">
        <f>SUM(E45,E46,E47,E58,E61)</f>
        <v>689719.15000000014</v>
      </c>
      <c r="F44" s="53">
        <f>SUM(F45,F46,F47,F58,F61)</f>
        <v>689519.35999999987</v>
      </c>
      <c r="G44" s="53">
        <f>F44/F96*100</f>
        <v>43.069917803853905</v>
      </c>
      <c r="H44" s="53">
        <f t="shared" si="7"/>
        <v>0.99971033137183407</v>
      </c>
    </row>
    <row r="45" spans="1:8" ht="27.6">
      <c r="A45" s="61"/>
      <c r="B45" s="59" t="s">
        <v>9</v>
      </c>
      <c r="C45" s="59" t="s">
        <v>59</v>
      </c>
      <c r="D45" s="60">
        <v>2000</v>
      </c>
      <c r="E45" s="60">
        <v>0</v>
      </c>
      <c r="F45" s="60">
        <v>0</v>
      </c>
      <c r="G45" s="53">
        <f>F45/F96*100</f>
        <v>0</v>
      </c>
      <c r="H45" s="53"/>
    </row>
    <row r="46" spans="1:8" ht="27.6">
      <c r="A46" s="59"/>
      <c r="B46" s="59" t="s">
        <v>20</v>
      </c>
      <c r="C46" s="59" t="s">
        <v>60</v>
      </c>
      <c r="D46" s="60">
        <v>0</v>
      </c>
      <c r="E46" s="60">
        <v>0</v>
      </c>
      <c r="F46" s="60">
        <v>0</v>
      </c>
      <c r="G46" s="53">
        <f>F46/F96*100</f>
        <v>0</v>
      </c>
      <c r="H46" s="53"/>
    </row>
    <row r="47" spans="1:8">
      <c r="A47" s="59"/>
      <c r="B47" s="59" t="s">
        <v>61</v>
      </c>
      <c r="C47" s="59" t="s">
        <v>62</v>
      </c>
      <c r="D47" s="60">
        <f>SUM(D48:D57)</f>
        <v>193000</v>
      </c>
      <c r="E47" s="60">
        <f>SUM(E48:E57)</f>
        <v>218529.82</v>
      </c>
      <c r="F47" s="60">
        <f>SUM(F48:F57)</f>
        <v>247525.90999999997</v>
      </c>
      <c r="G47" s="53">
        <f>F47/F96*100</f>
        <v>15.461379645705872</v>
      </c>
      <c r="H47" s="53">
        <f t="shared" si="7"/>
        <v>1.1326871087890886</v>
      </c>
    </row>
    <row r="48" spans="1:8">
      <c r="A48" s="13"/>
      <c r="B48" s="13" t="s">
        <v>63</v>
      </c>
      <c r="C48" s="13" t="s">
        <v>168</v>
      </c>
      <c r="D48" s="41">
        <v>3000</v>
      </c>
      <c r="E48" s="41">
        <v>0</v>
      </c>
      <c r="F48" s="41">
        <v>0</v>
      </c>
      <c r="G48" s="53">
        <f>F48/F96*100</f>
        <v>0</v>
      </c>
      <c r="H48" s="53"/>
    </row>
    <row r="49" spans="1:8">
      <c r="A49" s="13"/>
      <c r="B49" s="13" t="s">
        <v>64</v>
      </c>
      <c r="C49" s="13" t="s">
        <v>13</v>
      </c>
      <c r="D49" s="41">
        <v>10000</v>
      </c>
      <c r="E49" s="41">
        <v>18171.650000000001</v>
      </c>
      <c r="F49" s="41">
        <v>18171.650000000001</v>
      </c>
      <c r="G49" s="53">
        <f>F49/F96*100</f>
        <v>1.1350681609003728</v>
      </c>
      <c r="H49" s="53">
        <f t="shared" si="7"/>
        <v>1</v>
      </c>
    </row>
    <row r="50" spans="1:8">
      <c r="A50" s="13"/>
      <c r="B50" s="13" t="s">
        <v>65</v>
      </c>
      <c r="C50" s="13" t="s">
        <v>14</v>
      </c>
      <c r="D50" s="41">
        <v>30000</v>
      </c>
      <c r="E50" s="41">
        <v>45681.14</v>
      </c>
      <c r="F50" s="41">
        <v>45681.14</v>
      </c>
      <c r="G50" s="53">
        <f>F50/F96*100</f>
        <v>2.8534121869853561</v>
      </c>
      <c r="H50" s="53">
        <f t="shared" si="7"/>
        <v>1</v>
      </c>
    </row>
    <row r="51" spans="1:8" ht="27.6">
      <c r="A51" s="13"/>
      <c r="B51" s="13" t="s">
        <v>176</v>
      </c>
      <c r="C51" s="13" t="s">
        <v>186</v>
      </c>
      <c r="D51" s="41">
        <v>10000</v>
      </c>
      <c r="E51" s="41">
        <v>5380.42</v>
      </c>
      <c r="F51" s="41">
        <v>5380.42</v>
      </c>
      <c r="G51" s="53">
        <f>F51/F96*100</f>
        <v>0.33608084209587918</v>
      </c>
      <c r="H51" s="53">
        <f t="shared" si="7"/>
        <v>1</v>
      </c>
    </row>
    <row r="52" spans="1:8" ht="27.6">
      <c r="A52" s="13"/>
      <c r="B52" s="13" t="s">
        <v>66</v>
      </c>
      <c r="C52" s="13" t="s">
        <v>69</v>
      </c>
      <c r="D52" s="41">
        <v>20000</v>
      </c>
      <c r="E52" s="41">
        <v>8409.17</v>
      </c>
      <c r="F52" s="41">
        <v>8409.17</v>
      </c>
      <c r="G52" s="53">
        <f>F52/F96*100</f>
        <v>0.52526771793417693</v>
      </c>
      <c r="H52" s="53">
        <f t="shared" si="7"/>
        <v>1</v>
      </c>
    </row>
    <row r="53" spans="1:8">
      <c r="A53" s="13"/>
      <c r="B53" s="13" t="s">
        <v>67</v>
      </c>
      <c r="C53" s="13" t="s">
        <v>15</v>
      </c>
      <c r="D53" s="41">
        <v>50000</v>
      </c>
      <c r="E53" s="41">
        <v>56979.03</v>
      </c>
      <c r="F53" s="41">
        <v>56979.03</v>
      </c>
      <c r="G53" s="53">
        <f>F53/F96*100</f>
        <v>3.5591199914144922</v>
      </c>
      <c r="H53" s="53">
        <f t="shared" si="7"/>
        <v>1</v>
      </c>
    </row>
    <row r="54" spans="1:8">
      <c r="A54" s="13"/>
      <c r="B54" s="13" t="s">
        <v>68</v>
      </c>
      <c r="C54" s="13" t="s">
        <v>72</v>
      </c>
      <c r="D54" s="41">
        <v>25000</v>
      </c>
      <c r="E54" s="41">
        <v>23908.41</v>
      </c>
      <c r="F54" s="41">
        <v>23908.41</v>
      </c>
      <c r="G54" s="53">
        <f>F54/F96*100</f>
        <v>1.4934073113202202</v>
      </c>
      <c r="H54" s="53">
        <f t="shared" si="7"/>
        <v>1</v>
      </c>
    </row>
    <row r="55" spans="1:8">
      <c r="A55" s="13"/>
      <c r="B55" s="13" t="s">
        <v>70</v>
      </c>
      <c r="C55" s="13" t="s">
        <v>150</v>
      </c>
      <c r="D55" s="41">
        <v>15000</v>
      </c>
      <c r="E55" s="41">
        <v>0</v>
      </c>
      <c r="F55" s="41">
        <v>0</v>
      </c>
      <c r="G55" s="53">
        <f>F55/F96*100</f>
        <v>0</v>
      </c>
      <c r="H55" s="53"/>
    </row>
    <row r="56" spans="1:8">
      <c r="A56" s="13"/>
      <c r="B56" s="13" t="s">
        <v>71</v>
      </c>
      <c r="C56" s="13" t="s">
        <v>177</v>
      </c>
      <c r="D56" s="41">
        <v>20000</v>
      </c>
      <c r="E56" s="41">
        <v>50000</v>
      </c>
      <c r="F56" s="41">
        <v>67889.48</v>
      </c>
      <c r="G56" s="53">
        <f>F56/F96*100</f>
        <v>4.240626867019925</v>
      </c>
      <c r="H56" s="53">
        <f t="shared" si="7"/>
        <v>1.3577895999999998</v>
      </c>
    </row>
    <row r="57" spans="1:8">
      <c r="A57" s="13"/>
      <c r="B57" s="13" t="s">
        <v>73</v>
      </c>
      <c r="C57" s="13" t="s">
        <v>155</v>
      </c>
      <c r="D57" s="41">
        <v>10000</v>
      </c>
      <c r="E57" s="41">
        <v>10000</v>
      </c>
      <c r="F57" s="41">
        <v>21106.61</v>
      </c>
      <c r="G57" s="53">
        <f>F57/F96*100</f>
        <v>1.3183965680354517</v>
      </c>
      <c r="H57" s="53">
        <f t="shared" si="7"/>
        <v>2.1106609999999999</v>
      </c>
    </row>
    <row r="58" spans="1:8">
      <c r="A58" s="59"/>
      <c r="B58" s="59" t="s">
        <v>74</v>
      </c>
      <c r="C58" s="59" t="s">
        <v>75</v>
      </c>
      <c r="D58" s="60">
        <f>SUM(D59+D60)</f>
        <v>858000</v>
      </c>
      <c r="E58" s="60">
        <f>SUM(E59+E60)</f>
        <v>453673.53</v>
      </c>
      <c r="F58" s="60">
        <f>SUM(F59+F60)</f>
        <v>424370.99</v>
      </c>
      <c r="G58" s="53">
        <f>F58/F96*100</f>
        <v>26.50777442658044</v>
      </c>
      <c r="H58" s="53">
        <f t="shared" si="7"/>
        <v>0.93541051425239641</v>
      </c>
    </row>
    <row r="59" spans="1:8">
      <c r="A59" s="59"/>
      <c r="B59" s="59" t="s">
        <v>156</v>
      </c>
      <c r="C59" s="59" t="s">
        <v>157</v>
      </c>
      <c r="D59" s="60">
        <v>800000</v>
      </c>
      <c r="E59" s="60">
        <v>390000</v>
      </c>
      <c r="F59" s="60">
        <v>363737.77</v>
      </c>
      <c r="G59" s="53">
        <f>F59/F96*100</f>
        <v>22.720400274268034</v>
      </c>
      <c r="H59" s="53">
        <f t="shared" si="7"/>
        <v>0.9326609487179488</v>
      </c>
    </row>
    <row r="60" spans="1:8">
      <c r="A60" s="59"/>
      <c r="B60" s="59" t="s">
        <v>158</v>
      </c>
      <c r="C60" s="59" t="s">
        <v>159</v>
      </c>
      <c r="D60" s="60">
        <v>58000</v>
      </c>
      <c r="E60" s="60">
        <v>63673.53</v>
      </c>
      <c r="F60" s="60">
        <v>60633.22</v>
      </c>
      <c r="G60" s="53">
        <f>F60/F96*100</f>
        <v>3.7873741523124038</v>
      </c>
      <c r="H60" s="53">
        <f t="shared" si="7"/>
        <v>0.95225158711948277</v>
      </c>
    </row>
    <row r="61" spans="1:8">
      <c r="A61" s="59"/>
      <c r="B61" s="59" t="s">
        <v>76</v>
      </c>
      <c r="C61" s="59" t="s">
        <v>77</v>
      </c>
      <c r="D61" s="60">
        <v>5000</v>
      </c>
      <c r="E61" s="60">
        <v>17515.8</v>
      </c>
      <c r="F61" s="60">
        <v>17622.46</v>
      </c>
      <c r="G61" s="53">
        <f>F61/F96*100</f>
        <v>1.1007637315676</v>
      </c>
      <c r="H61" s="53">
        <f t="shared" si="7"/>
        <v>1.0060893593212985</v>
      </c>
    </row>
    <row r="62" spans="1:8">
      <c r="A62" s="58" t="s">
        <v>22</v>
      </c>
      <c r="B62" s="58"/>
      <c r="C62" s="58" t="s">
        <v>78</v>
      </c>
      <c r="D62" s="53">
        <f>SUM(D63:D72)</f>
        <v>68500</v>
      </c>
      <c r="E62" s="53">
        <f>SUM(E63:E72)</f>
        <v>45587.39</v>
      </c>
      <c r="F62" s="53">
        <f>SUM(F63:F72)</f>
        <v>32255.21</v>
      </c>
      <c r="G62" s="53">
        <f>F62/F96*100</f>
        <v>2.0147791694290449</v>
      </c>
      <c r="H62" s="53">
        <f t="shared" si="7"/>
        <v>0.70754675799601596</v>
      </c>
    </row>
    <row r="63" spans="1:8" ht="27.6">
      <c r="A63" s="62"/>
      <c r="B63" s="59" t="s">
        <v>24</v>
      </c>
      <c r="C63" s="59" t="s">
        <v>183</v>
      </c>
      <c r="D63" s="60">
        <v>0</v>
      </c>
      <c r="E63" s="60">
        <v>0</v>
      </c>
      <c r="F63" s="60">
        <v>0</v>
      </c>
      <c r="G63" s="53">
        <f>F63/F96*100</f>
        <v>0</v>
      </c>
      <c r="H63" s="53"/>
    </row>
    <row r="64" spans="1:8" ht="27.6">
      <c r="A64" s="59"/>
      <c r="B64" s="59" t="s">
        <v>28</v>
      </c>
      <c r="C64" s="59" t="s">
        <v>79</v>
      </c>
      <c r="D64" s="60">
        <v>5000</v>
      </c>
      <c r="E64" s="60">
        <v>14375</v>
      </c>
      <c r="F64" s="60">
        <v>14375</v>
      </c>
      <c r="G64" s="53">
        <f>F64/F96*100</f>
        <v>0.89791542391268031</v>
      </c>
      <c r="H64" s="53">
        <f t="shared" si="7"/>
        <v>1</v>
      </c>
    </row>
    <row r="65" spans="1:8">
      <c r="A65" s="61"/>
      <c r="B65" s="59" t="s">
        <v>80</v>
      </c>
      <c r="C65" s="59" t="s">
        <v>81</v>
      </c>
      <c r="D65" s="60">
        <v>0</v>
      </c>
      <c r="E65" s="60">
        <v>0</v>
      </c>
      <c r="F65" s="60">
        <v>0</v>
      </c>
      <c r="G65" s="53">
        <f>F65/F96*100</f>
        <v>0</v>
      </c>
      <c r="H65" s="53"/>
    </row>
    <row r="66" spans="1:8">
      <c r="A66" s="61"/>
      <c r="B66" s="59" t="s">
        <v>82</v>
      </c>
      <c r="C66" s="59" t="s">
        <v>83</v>
      </c>
      <c r="D66" s="60">
        <v>5000</v>
      </c>
      <c r="E66" s="60">
        <v>5000</v>
      </c>
      <c r="F66" s="60">
        <v>4340.62</v>
      </c>
      <c r="G66" s="53">
        <f>F66/F96*100</f>
        <v>0.27113110590218142</v>
      </c>
      <c r="H66" s="53">
        <f t="shared" si="7"/>
        <v>0.86812400000000001</v>
      </c>
    </row>
    <row r="67" spans="1:8" ht="27.6">
      <c r="A67" s="59"/>
      <c r="B67" s="59" t="s">
        <v>84</v>
      </c>
      <c r="C67" s="59" t="s">
        <v>85</v>
      </c>
      <c r="D67" s="60">
        <v>3000</v>
      </c>
      <c r="E67" s="60">
        <v>1000</v>
      </c>
      <c r="F67" s="60">
        <v>440</v>
      </c>
      <c r="G67" s="53">
        <f>F67/F96*100</f>
        <v>2.748401993193595E-2</v>
      </c>
      <c r="H67" s="53">
        <f t="shared" si="7"/>
        <v>0.44</v>
      </c>
    </row>
    <row r="68" spans="1:8">
      <c r="A68" s="61"/>
      <c r="B68" s="59" t="s">
        <v>86</v>
      </c>
      <c r="C68" s="59" t="s">
        <v>87</v>
      </c>
      <c r="D68" s="60">
        <v>3000</v>
      </c>
      <c r="E68" s="60">
        <v>0</v>
      </c>
      <c r="F68" s="60">
        <v>0</v>
      </c>
      <c r="G68" s="53">
        <f>F68/F96*100</f>
        <v>0</v>
      </c>
      <c r="H68" s="53"/>
    </row>
    <row r="69" spans="1:8">
      <c r="A69" s="61"/>
      <c r="B69" s="59" t="s">
        <v>88</v>
      </c>
      <c r="C69" s="59" t="s">
        <v>89</v>
      </c>
      <c r="D69" s="60">
        <v>10000</v>
      </c>
      <c r="E69" s="60">
        <v>10000</v>
      </c>
      <c r="F69" s="60">
        <v>0</v>
      </c>
      <c r="G69" s="53">
        <f>F69/F96*100</f>
        <v>0</v>
      </c>
      <c r="H69" s="53">
        <f t="shared" si="7"/>
        <v>0</v>
      </c>
    </row>
    <row r="70" spans="1:8">
      <c r="A70" s="61"/>
      <c r="B70" s="59" t="s">
        <v>90</v>
      </c>
      <c r="C70" s="59" t="s">
        <v>91</v>
      </c>
      <c r="D70" s="60">
        <v>5000</v>
      </c>
      <c r="E70" s="60">
        <v>4000</v>
      </c>
      <c r="F70" s="60">
        <v>2887.2</v>
      </c>
      <c r="G70" s="53">
        <f>F70/F96*100</f>
        <v>0.18034514169883062</v>
      </c>
      <c r="H70" s="53">
        <f t="shared" si="7"/>
        <v>0.7218</v>
      </c>
    </row>
    <row r="71" spans="1:8" ht="27.6">
      <c r="A71" s="61"/>
      <c r="B71" s="59" t="s">
        <v>92</v>
      </c>
      <c r="C71" s="59" t="s">
        <v>93</v>
      </c>
      <c r="D71" s="60">
        <v>0</v>
      </c>
      <c r="E71" s="60">
        <v>0</v>
      </c>
      <c r="F71" s="60">
        <v>0</v>
      </c>
      <c r="G71" s="53">
        <f>F71/F96*100</f>
        <v>0</v>
      </c>
      <c r="H71" s="53"/>
    </row>
    <row r="72" spans="1:8">
      <c r="A72" s="61"/>
      <c r="B72" s="59" t="s">
        <v>94</v>
      </c>
      <c r="C72" s="59" t="s">
        <v>95</v>
      </c>
      <c r="D72" s="60">
        <f>SUM(D73:D76)</f>
        <v>37500</v>
      </c>
      <c r="E72" s="60">
        <f>SUM(E73:E76)</f>
        <v>11212.39</v>
      </c>
      <c r="F72" s="60">
        <f>SUM(F73:F76)</f>
        <v>10212.39</v>
      </c>
      <c r="G72" s="53">
        <f>F72/F96*100</f>
        <v>0.63790347798341684</v>
      </c>
      <c r="H72" s="53">
        <f t="shared" si="7"/>
        <v>0.91081294888957665</v>
      </c>
    </row>
    <row r="73" spans="1:8">
      <c r="A73" s="7"/>
      <c r="B73" s="13" t="s">
        <v>96</v>
      </c>
      <c r="C73" s="13" t="s">
        <v>97</v>
      </c>
      <c r="D73" s="41">
        <v>7000</v>
      </c>
      <c r="E73" s="41">
        <v>1000</v>
      </c>
      <c r="F73" s="41">
        <v>0</v>
      </c>
      <c r="G73" s="53">
        <f>F73/F96*100</f>
        <v>0</v>
      </c>
      <c r="H73" s="53">
        <f t="shared" si="7"/>
        <v>0</v>
      </c>
    </row>
    <row r="74" spans="1:8" ht="27.6">
      <c r="A74" s="7"/>
      <c r="B74" s="13" t="s">
        <v>98</v>
      </c>
      <c r="C74" s="13" t="s">
        <v>18</v>
      </c>
      <c r="D74" s="41">
        <v>10000</v>
      </c>
      <c r="E74" s="41">
        <v>0</v>
      </c>
      <c r="F74" s="41">
        <v>0</v>
      </c>
      <c r="G74" s="53">
        <f>F74/F96*100</f>
        <v>0</v>
      </c>
      <c r="H74" s="53"/>
    </row>
    <row r="75" spans="1:8">
      <c r="A75" s="7"/>
      <c r="B75" s="65" t="s">
        <v>163</v>
      </c>
      <c r="C75" s="65" t="s">
        <v>164</v>
      </c>
      <c r="D75" s="41">
        <v>0</v>
      </c>
      <c r="E75" s="41">
        <v>0</v>
      </c>
      <c r="F75" s="41">
        <v>0</v>
      </c>
      <c r="G75" s="53">
        <v>0</v>
      </c>
      <c r="H75" s="53"/>
    </row>
    <row r="76" spans="1:8">
      <c r="A76" s="7"/>
      <c r="B76" s="65" t="s">
        <v>178</v>
      </c>
      <c r="C76" s="65" t="s">
        <v>179</v>
      </c>
      <c r="D76" s="41">
        <v>20500</v>
      </c>
      <c r="E76" s="41">
        <v>10212.39</v>
      </c>
      <c r="F76" s="41">
        <v>10212.39</v>
      </c>
      <c r="G76" s="53">
        <f>F76/F96*100</f>
        <v>0.63790347798341684</v>
      </c>
      <c r="H76" s="53">
        <f t="shared" si="7"/>
        <v>1</v>
      </c>
    </row>
    <row r="77" spans="1:8">
      <c r="A77" s="58" t="s">
        <v>32</v>
      </c>
      <c r="B77" s="58"/>
      <c r="C77" s="58" t="s">
        <v>99</v>
      </c>
      <c r="D77" s="53">
        <f>SUM(D78:D81,D82)</f>
        <v>12000</v>
      </c>
      <c r="E77" s="53">
        <f>SUM(E78:E81,E82)</f>
        <v>5115.9799999999996</v>
      </c>
      <c r="F77" s="53">
        <f>SUM(F78:F81,F82)</f>
        <v>1565.78</v>
      </c>
      <c r="G77" s="53">
        <f>F77/F96*100</f>
        <v>9.7804383475060638E-2</v>
      </c>
      <c r="H77" s="53">
        <f t="shared" si="7"/>
        <v>0.30605670858760198</v>
      </c>
    </row>
    <row r="78" spans="1:8" ht="27.6">
      <c r="A78" s="59"/>
      <c r="B78" s="59" t="s">
        <v>100</v>
      </c>
      <c r="C78" s="59" t="s">
        <v>101</v>
      </c>
      <c r="D78" s="60">
        <v>0</v>
      </c>
      <c r="E78" s="60">
        <v>0</v>
      </c>
      <c r="F78" s="60">
        <v>0</v>
      </c>
      <c r="G78" s="53">
        <v>0</v>
      </c>
      <c r="H78" s="53"/>
    </row>
    <row r="79" spans="1:8">
      <c r="A79" s="59"/>
      <c r="B79" s="59" t="s">
        <v>102</v>
      </c>
      <c r="C79" s="59" t="s">
        <v>103</v>
      </c>
      <c r="D79" s="60">
        <v>4000</v>
      </c>
      <c r="E79" s="60">
        <v>1000</v>
      </c>
      <c r="F79" s="60">
        <v>449.8</v>
      </c>
      <c r="G79" s="53">
        <f>F79/F96*100</f>
        <v>2.8096164012238162E-2</v>
      </c>
      <c r="H79" s="53">
        <f t="shared" si="7"/>
        <v>0.44980000000000003</v>
      </c>
    </row>
    <row r="80" spans="1:8">
      <c r="A80" s="59"/>
      <c r="B80" s="59" t="s">
        <v>104</v>
      </c>
      <c r="C80" s="59" t="s">
        <v>105</v>
      </c>
      <c r="D80" s="60">
        <v>0</v>
      </c>
      <c r="E80" s="60">
        <v>0</v>
      </c>
      <c r="F80" s="60">
        <v>0</v>
      </c>
      <c r="G80" s="53">
        <v>0</v>
      </c>
      <c r="H80" s="53"/>
    </row>
    <row r="81" spans="1:8">
      <c r="A81" s="63"/>
      <c r="B81" s="59" t="s">
        <v>106</v>
      </c>
      <c r="C81" s="59" t="s">
        <v>107</v>
      </c>
      <c r="D81" s="60">
        <v>3000</v>
      </c>
      <c r="E81" s="60">
        <v>3000</v>
      </c>
      <c r="F81" s="60">
        <v>0</v>
      </c>
      <c r="G81" s="53">
        <f>F81/F96*100</f>
        <v>0</v>
      </c>
      <c r="H81" s="53">
        <f t="shared" si="7"/>
        <v>0</v>
      </c>
    </row>
    <row r="82" spans="1:8">
      <c r="A82" s="62"/>
      <c r="B82" s="59" t="s">
        <v>108</v>
      </c>
      <c r="C82" s="59" t="s">
        <v>182</v>
      </c>
      <c r="D82" s="60">
        <v>5000</v>
      </c>
      <c r="E82" s="60">
        <v>1115.98</v>
      </c>
      <c r="F82" s="60">
        <v>1115.98</v>
      </c>
      <c r="G82" s="53">
        <f>F82/F96*100</f>
        <v>6.9708219462822463E-2</v>
      </c>
      <c r="H82" s="53">
        <f t="shared" si="7"/>
        <v>1</v>
      </c>
    </row>
    <row r="83" spans="1:8" ht="27.6">
      <c r="A83" s="58" t="s">
        <v>34</v>
      </c>
      <c r="B83" s="58"/>
      <c r="C83" s="58" t="s">
        <v>110</v>
      </c>
      <c r="D83" s="53">
        <f>D84+D85</f>
        <v>1500</v>
      </c>
      <c r="E83" s="53">
        <f>E84+E85</f>
        <v>75</v>
      </c>
      <c r="F83" s="53">
        <f>F84+F85</f>
        <v>75</v>
      </c>
      <c r="G83" s="53">
        <f>F83/F96*100</f>
        <v>4.6847761247618101E-3</v>
      </c>
      <c r="H83" s="53">
        <f t="shared" si="7"/>
        <v>1</v>
      </c>
    </row>
    <row r="84" spans="1:8" ht="27.6">
      <c r="A84" s="59"/>
      <c r="B84" s="59" t="s">
        <v>36</v>
      </c>
      <c r="C84" s="59" t="s">
        <v>111</v>
      </c>
      <c r="D84" s="60">
        <v>1000</v>
      </c>
      <c r="E84" s="60">
        <v>0</v>
      </c>
      <c r="F84" s="60">
        <v>0</v>
      </c>
      <c r="G84" s="53">
        <f>F84/F96*100</f>
        <v>0</v>
      </c>
      <c r="H84" s="53"/>
    </row>
    <row r="85" spans="1:8">
      <c r="A85" s="59"/>
      <c r="B85" s="59" t="s">
        <v>38</v>
      </c>
      <c r="C85" s="59" t="s">
        <v>112</v>
      </c>
      <c r="D85" s="60">
        <v>500</v>
      </c>
      <c r="E85" s="60">
        <v>75</v>
      </c>
      <c r="F85" s="60">
        <v>75</v>
      </c>
      <c r="G85" s="53">
        <f>F85/F96*100</f>
        <v>4.6847761247618101E-3</v>
      </c>
      <c r="H85" s="53">
        <f t="shared" si="7"/>
        <v>1</v>
      </c>
    </row>
    <row r="86" spans="1:8">
      <c r="A86" s="58" t="s">
        <v>42</v>
      </c>
      <c r="B86" s="58"/>
      <c r="C86" s="58" t="s">
        <v>113</v>
      </c>
      <c r="D86" s="53">
        <f>SUM(D87,D90,D92,D93)</f>
        <v>115000</v>
      </c>
      <c r="E86" s="53">
        <f>SUM(E87,E90,E92,E93)</f>
        <v>105000</v>
      </c>
      <c r="F86" s="53">
        <f>SUM(F87,F90,F92,F93)</f>
        <v>95890.43</v>
      </c>
      <c r="G86" s="53">
        <f>F86/F96*100</f>
        <v>5.9896692940952478</v>
      </c>
      <c r="H86" s="53">
        <f t="shared" si="7"/>
        <v>0.91324219047619037</v>
      </c>
    </row>
    <row r="87" spans="1:8">
      <c r="A87" s="59"/>
      <c r="B87" s="59" t="s">
        <v>114</v>
      </c>
      <c r="C87" s="59" t="s">
        <v>115</v>
      </c>
      <c r="D87" s="60">
        <f>D88+D89</f>
        <v>70000</v>
      </c>
      <c r="E87" s="60">
        <f t="shared" ref="E87:F87" si="8">E88+E89</f>
        <v>70000</v>
      </c>
      <c r="F87" s="60">
        <f t="shared" si="8"/>
        <v>60155.12</v>
      </c>
      <c r="G87" s="53">
        <f>F87/F96*100</f>
        <v>3.7575102661090889</v>
      </c>
      <c r="H87" s="53">
        <f t="shared" si="7"/>
        <v>0.8593588571428572</v>
      </c>
    </row>
    <row r="88" spans="1:8">
      <c r="A88" s="13"/>
      <c r="B88" s="13" t="s">
        <v>116</v>
      </c>
      <c r="C88" s="13" t="s">
        <v>117</v>
      </c>
      <c r="D88" s="41">
        <v>70000</v>
      </c>
      <c r="E88" s="41">
        <v>70000</v>
      </c>
      <c r="F88" s="41">
        <v>60155.12</v>
      </c>
      <c r="G88" s="53">
        <f>F88/F96*100</f>
        <v>3.7575102661090889</v>
      </c>
      <c r="H88" s="53">
        <f t="shared" si="7"/>
        <v>0.8593588571428572</v>
      </c>
    </row>
    <row r="89" spans="1:8">
      <c r="A89" s="13"/>
      <c r="B89" s="13" t="s">
        <v>118</v>
      </c>
      <c r="C89" s="13" t="s">
        <v>119</v>
      </c>
      <c r="D89" s="41">
        <v>0</v>
      </c>
      <c r="E89" s="41">
        <v>0</v>
      </c>
      <c r="F89" s="41">
        <v>0</v>
      </c>
      <c r="G89" s="53">
        <f>F89/F96*100</f>
        <v>0</v>
      </c>
      <c r="H89" s="53"/>
    </row>
    <row r="90" spans="1:8">
      <c r="A90" s="59"/>
      <c r="B90" s="59" t="s">
        <v>120</v>
      </c>
      <c r="C90" s="59" t="s">
        <v>121</v>
      </c>
      <c r="D90" s="60">
        <f>SUM(D91:D91)</f>
        <v>45000</v>
      </c>
      <c r="E90" s="60">
        <f>SUM(E91:E91)</f>
        <v>35000</v>
      </c>
      <c r="F90" s="60">
        <f>SUM(F91:F91)</f>
        <v>35735.31</v>
      </c>
      <c r="G90" s="53">
        <f>F90/F96*100</f>
        <v>2.2321590279861594</v>
      </c>
      <c r="H90" s="53">
        <f t="shared" si="7"/>
        <v>1.0210088571428571</v>
      </c>
    </row>
    <row r="91" spans="1:8">
      <c r="A91" s="13"/>
      <c r="B91" s="42" t="s">
        <v>122</v>
      </c>
      <c r="C91" s="13" t="s">
        <v>123</v>
      </c>
      <c r="D91" s="41">
        <v>45000</v>
      </c>
      <c r="E91" s="41">
        <v>35000</v>
      </c>
      <c r="F91" s="41">
        <v>35735.31</v>
      </c>
      <c r="G91" s="53">
        <f>F91/F96*100</f>
        <v>2.2321590279861594</v>
      </c>
      <c r="H91" s="53">
        <f t="shared" si="7"/>
        <v>1.0210088571428571</v>
      </c>
    </row>
    <row r="92" spans="1:8">
      <c r="A92" s="61"/>
      <c r="B92" s="59" t="s">
        <v>124</v>
      </c>
      <c r="C92" s="59" t="s">
        <v>125</v>
      </c>
      <c r="D92" s="60">
        <v>0</v>
      </c>
      <c r="E92" s="60">
        <v>0</v>
      </c>
      <c r="F92" s="60">
        <v>0</v>
      </c>
      <c r="G92" s="53">
        <v>0</v>
      </c>
      <c r="H92" s="53"/>
    </row>
    <row r="93" spans="1:8" ht="27.6">
      <c r="A93" s="61"/>
      <c r="B93" s="59" t="s">
        <v>126</v>
      </c>
      <c r="C93" s="59" t="s">
        <v>127</v>
      </c>
      <c r="D93" s="60">
        <v>0</v>
      </c>
      <c r="E93" s="60">
        <v>0</v>
      </c>
      <c r="F93" s="60">
        <v>0</v>
      </c>
      <c r="G93" s="53">
        <v>0</v>
      </c>
      <c r="H93" s="53"/>
    </row>
    <row r="94" spans="1:8">
      <c r="A94" s="2" t="s">
        <v>44</v>
      </c>
      <c r="B94" s="2"/>
      <c r="C94" s="2" t="s">
        <v>128</v>
      </c>
      <c r="D94" s="31">
        <v>100000</v>
      </c>
      <c r="E94" s="31">
        <v>850000</v>
      </c>
      <c r="F94" s="31">
        <v>773000</v>
      </c>
      <c r="G94" s="53">
        <f>F94/F96*100</f>
        <v>48.284425925878388</v>
      </c>
      <c r="H94" s="53">
        <f t="shared" si="7"/>
        <v>0.90941176470588236</v>
      </c>
    </row>
    <row r="95" spans="1:8" ht="27.6">
      <c r="A95" s="2" t="s">
        <v>129</v>
      </c>
      <c r="B95" s="2"/>
      <c r="C95" s="2" t="s">
        <v>130</v>
      </c>
      <c r="D95" s="31"/>
      <c r="E95" s="31"/>
      <c r="F95" s="31"/>
      <c r="G95" s="53"/>
      <c r="H95" s="53"/>
    </row>
    <row r="96" spans="1:8" ht="15.6">
      <c r="A96" s="81"/>
      <c r="B96" s="81"/>
      <c r="C96" s="16" t="s">
        <v>131</v>
      </c>
      <c r="D96" s="43">
        <f>SUM(D95,D94,D86,D83,D77,D62,D44,D40)</f>
        <v>1375000</v>
      </c>
      <c r="E96" s="43">
        <f>SUM(E95,E94,E86,E83,E77,E62,E44,E40)</f>
        <v>1704122.52</v>
      </c>
      <c r="F96" s="43">
        <f>SUM(F95,F94,F86,F83,F77,F62,F44,F40)</f>
        <v>1600930.2899999998</v>
      </c>
      <c r="G96" s="43" t="s">
        <v>50</v>
      </c>
      <c r="H96" s="43">
        <f>F96/E96</f>
        <v>0.93944553352889193</v>
      </c>
    </row>
    <row r="97" spans="1:8">
      <c r="A97" s="82"/>
      <c r="B97" s="82"/>
      <c r="C97" s="44"/>
      <c r="D97" s="45"/>
      <c r="E97" s="45"/>
      <c r="F97" s="45"/>
      <c r="G97" s="45"/>
      <c r="H97" s="45"/>
    </row>
    <row r="98" spans="1:8">
      <c r="A98" s="7"/>
      <c r="B98" s="7"/>
      <c r="C98" s="14"/>
      <c r="D98" s="41"/>
      <c r="E98" s="41"/>
      <c r="F98" s="41"/>
      <c r="G98" s="41"/>
      <c r="H98" s="41"/>
    </row>
    <row r="99" spans="1:8">
      <c r="A99" s="20" t="s">
        <v>132</v>
      </c>
      <c r="B99" s="20"/>
      <c r="C99" s="21" t="s">
        <v>133</v>
      </c>
      <c r="D99" s="46">
        <v>0</v>
      </c>
      <c r="E99" s="46">
        <v>0</v>
      </c>
      <c r="F99" s="46">
        <v>0</v>
      </c>
      <c r="G99" s="46">
        <v>0</v>
      </c>
      <c r="H99" s="46">
        <v>0</v>
      </c>
    </row>
    <row r="100" spans="1:8" ht="43.2">
      <c r="A100" s="13"/>
      <c r="B100" s="13"/>
      <c r="C100" s="6" t="s">
        <v>134</v>
      </c>
      <c r="D100" s="41">
        <v>0</v>
      </c>
      <c r="E100" s="41">
        <v>0</v>
      </c>
      <c r="F100" s="41">
        <v>0</v>
      </c>
      <c r="G100" s="41">
        <v>0</v>
      </c>
      <c r="H100" s="41">
        <v>0</v>
      </c>
    </row>
    <row r="101" spans="1:8" ht="28.8">
      <c r="A101" s="13"/>
      <c r="B101" s="13"/>
      <c r="C101" s="6" t="s">
        <v>135</v>
      </c>
      <c r="D101" s="41">
        <v>0</v>
      </c>
      <c r="E101" s="41">
        <v>0</v>
      </c>
      <c r="F101" s="41">
        <v>0</v>
      </c>
      <c r="G101" s="41">
        <v>0</v>
      </c>
      <c r="H101" s="41">
        <v>0</v>
      </c>
    </row>
    <row r="102" spans="1:8">
      <c r="A102" s="23"/>
      <c r="B102" s="23"/>
      <c r="C102" s="16" t="s">
        <v>136</v>
      </c>
      <c r="D102" s="47">
        <v>0</v>
      </c>
      <c r="E102" s="47">
        <v>0</v>
      </c>
      <c r="F102" s="47">
        <v>0</v>
      </c>
      <c r="G102" s="47">
        <v>0</v>
      </c>
      <c r="H102" s="47">
        <v>0</v>
      </c>
    </row>
    <row r="103" spans="1:8">
      <c r="A103" s="7"/>
      <c r="B103" s="7"/>
      <c r="C103" s="14"/>
      <c r="D103" s="41"/>
      <c r="E103" s="41"/>
      <c r="F103" s="41"/>
      <c r="G103" s="41"/>
      <c r="H103" s="41"/>
    </row>
    <row r="104" spans="1:8" ht="36">
      <c r="A104" s="83" t="s">
        <v>137</v>
      </c>
      <c r="B104" s="83"/>
      <c r="C104" s="25" t="s">
        <v>138</v>
      </c>
      <c r="D104" s="66">
        <f>SUM(D92+D96)</f>
        <v>1375000</v>
      </c>
      <c r="E104" s="66">
        <f>SUM(E92+E96)</f>
        <v>1704122.52</v>
      </c>
      <c r="F104" s="66">
        <f>SUM(F92+F96)</f>
        <v>1600930.2899999998</v>
      </c>
      <c r="G104" s="66" t="e">
        <f>SUM(G92+G96)</f>
        <v>#VALUE!</v>
      </c>
      <c r="H104" s="66">
        <f>SUM(H92+H96)</f>
        <v>0.93944553352889193</v>
      </c>
    </row>
    <row r="105" spans="1:8" ht="18">
      <c r="A105" s="26"/>
    </row>
  </sheetData>
  <mergeCells count="4">
    <mergeCell ref="A36:B36"/>
    <mergeCell ref="A96:B96"/>
    <mergeCell ref="A97:B97"/>
    <mergeCell ref="A104:B104"/>
  </mergeCells>
  <pageMargins left="0.7" right="0.7" top="0.75" bottom="0.75" header="0.3" footer="0.3"/>
  <pageSetup paperSize="9" orientation="portrait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5"/>
  <sheetViews>
    <sheetView workbookViewId="0">
      <selection activeCell="O40" sqref="O40"/>
    </sheetView>
  </sheetViews>
  <sheetFormatPr defaultColWidth="9" defaultRowHeight="14.4"/>
  <cols>
    <col min="1" max="1" width="6.44140625" customWidth="1"/>
    <col min="2" max="2" width="7.44140625" customWidth="1"/>
    <col min="3" max="3" width="58.88671875" customWidth="1"/>
  </cols>
  <sheetData>
    <row r="1" spans="1:8" ht="18">
      <c r="A1" s="1"/>
    </row>
    <row r="2" spans="1:8">
      <c r="A2" s="85"/>
      <c r="B2" s="86"/>
      <c r="C2" s="87" t="s">
        <v>0</v>
      </c>
      <c r="D2" s="87" t="s">
        <v>139</v>
      </c>
      <c r="E2" s="87" t="s">
        <v>140</v>
      </c>
      <c r="F2" s="87" t="s">
        <v>141</v>
      </c>
      <c r="G2" s="87" t="s">
        <v>142</v>
      </c>
      <c r="H2" s="3" t="s">
        <v>143</v>
      </c>
    </row>
    <row r="3" spans="1:8">
      <c r="A3" s="85"/>
      <c r="B3" s="86"/>
      <c r="C3" s="87"/>
      <c r="D3" s="87"/>
      <c r="E3" s="87"/>
      <c r="F3" s="87"/>
      <c r="G3" s="87"/>
      <c r="H3" s="3" t="s">
        <v>144</v>
      </c>
    </row>
    <row r="4" spans="1:8">
      <c r="A4" s="85"/>
      <c r="B4" s="86"/>
      <c r="C4" s="87"/>
      <c r="D4" s="87"/>
      <c r="E4" s="87"/>
      <c r="F4" s="87"/>
      <c r="G4" s="87"/>
      <c r="H4" s="3" t="s">
        <v>145</v>
      </c>
    </row>
    <row r="5" spans="1:8">
      <c r="A5" s="4" t="s">
        <v>1</v>
      </c>
      <c r="B5" s="4"/>
      <c r="C5" s="4" t="s">
        <v>2</v>
      </c>
      <c r="D5" s="5"/>
      <c r="E5" s="5"/>
      <c r="F5" s="5"/>
      <c r="G5" s="5"/>
      <c r="H5" s="5"/>
    </row>
    <row r="6" spans="1:8">
      <c r="A6" s="6"/>
      <c r="B6" s="6" t="s">
        <v>3</v>
      </c>
      <c r="C6" s="6" t="s">
        <v>4</v>
      </c>
      <c r="D6" s="7"/>
      <c r="E6" s="7"/>
      <c r="F6" s="7"/>
      <c r="G6" s="7"/>
      <c r="H6" s="7"/>
    </row>
    <row r="7" spans="1:8">
      <c r="A7" s="8"/>
      <c r="B7" s="6" t="s">
        <v>5</v>
      </c>
      <c r="C7" s="6" t="s">
        <v>6</v>
      </c>
      <c r="D7" s="7"/>
      <c r="E7" s="7"/>
      <c r="F7" s="7"/>
      <c r="G7" s="7"/>
      <c r="H7" s="7"/>
    </row>
    <row r="8" spans="1:8">
      <c r="A8" s="4" t="s">
        <v>7</v>
      </c>
      <c r="B8" s="4"/>
      <c r="C8" s="4" t="s">
        <v>8</v>
      </c>
      <c r="D8" s="5"/>
      <c r="E8" s="5"/>
      <c r="F8" s="5"/>
      <c r="G8" s="5"/>
      <c r="H8" s="5"/>
    </row>
    <row r="9" spans="1:8">
      <c r="A9" s="9" t="s">
        <v>22</v>
      </c>
      <c r="B9" s="9"/>
      <c r="C9" s="9" t="s">
        <v>23</v>
      </c>
      <c r="D9" s="10"/>
      <c r="E9" s="10"/>
      <c r="F9" s="10"/>
      <c r="G9" s="10"/>
      <c r="H9" s="10"/>
    </row>
    <row r="10" spans="1:8">
      <c r="A10" s="9" t="s">
        <v>32</v>
      </c>
      <c r="B10" s="9"/>
      <c r="C10" s="9" t="s">
        <v>33</v>
      </c>
      <c r="D10" s="10"/>
      <c r="E10" s="10"/>
      <c r="F10" s="10"/>
      <c r="G10" s="10"/>
      <c r="H10" s="10"/>
    </row>
    <row r="11" spans="1:8">
      <c r="A11" s="9" t="s">
        <v>34</v>
      </c>
      <c r="B11" s="9"/>
      <c r="C11" s="9" t="s">
        <v>35</v>
      </c>
      <c r="D11" s="10"/>
      <c r="E11" s="10"/>
      <c r="F11" s="10"/>
      <c r="G11" s="10"/>
      <c r="H11" s="10"/>
    </row>
    <row r="12" spans="1:8">
      <c r="A12" s="9" t="s">
        <v>42</v>
      </c>
      <c r="B12" s="9"/>
      <c r="C12" s="9" t="s">
        <v>43</v>
      </c>
      <c r="D12" s="10"/>
      <c r="E12" s="10"/>
      <c r="F12" s="10"/>
      <c r="G12" s="10"/>
      <c r="H12" s="10"/>
    </row>
    <row r="13" spans="1:8">
      <c r="A13" s="9" t="s">
        <v>44</v>
      </c>
      <c r="B13" s="9"/>
      <c r="C13" s="9" t="s">
        <v>45</v>
      </c>
      <c r="D13" s="10"/>
      <c r="E13" s="10"/>
      <c r="F13" s="10"/>
      <c r="G13" s="10"/>
      <c r="H13" s="10"/>
    </row>
    <row r="14" spans="1:8">
      <c r="A14" s="11"/>
      <c r="B14" s="12"/>
      <c r="C14" s="12"/>
      <c r="D14" s="12"/>
      <c r="E14" s="12"/>
      <c r="F14" s="12"/>
      <c r="G14" s="12"/>
      <c r="H14" s="12"/>
    </row>
    <row r="15" spans="1:8">
      <c r="A15" s="86"/>
      <c r="B15" s="86"/>
      <c r="C15" s="87" t="s">
        <v>51</v>
      </c>
      <c r="D15" s="87" t="s">
        <v>146</v>
      </c>
      <c r="E15" s="87" t="s">
        <v>140</v>
      </c>
      <c r="F15" s="87" t="s">
        <v>141</v>
      </c>
      <c r="G15" s="87" t="s">
        <v>147</v>
      </c>
      <c r="H15" s="3" t="s">
        <v>143</v>
      </c>
    </row>
    <row r="16" spans="1:8">
      <c r="A16" s="86"/>
      <c r="B16" s="86"/>
      <c r="C16" s="87"/>
      <c r="D16" s="87"/>
      <c r="E16" s="87"/>
      <c r="F16" s="87"/>
      <c r="G16" s="87"/>
      <c r="H16" s="3" t="s">
        <v>144</v>
      </c>
    </row>
    <row r="17" spans="1:8">
      <c r="A17" s="86"/>
      <c r="B17" s="86"/>
      <c r="C17" s="87"/>
      <c r="D17" s="87"/>
      <c r="E17" s="87"/>
      <c r="F17" s="87"/>
      <c r="G17" s="87"/>
      <c r="H17" s="3" t="s">
        <v>145</v>
      </c>
    </row>
    <row r="18" spans="1:8">
      <c r="A18" s="2" t="s">
        <v>1</v>
      </c>
      <c r="B18" s="2"/>
      <c r="C18" s="2" t="s">
        <v>52</v>
      </c>
      <c r="D18" s="5"/>
      <c r="E18" s="5"/>
      <c r="F18" s="5"/>
      <c r="G18" s="5"/>
      <c r="H18" s="5"/>
    </row>
    <row r="19" spans="1:8">
      <c r="A19" s="13"/>
      <c r="B19" s="13" t="s">
        <v>3</v>
      </c>
      <c r="C19" s="13" t="s">
        <v>53</v>
      </c>
      <c r="D19" s="7"/>
      <c r="E19" s="7"/>
      <c r="F19" s="7"/>
      <c r="G19" s="7"/>
      <c r="H19" s="7"/>
    </row>
    <row r="20" spans="1:8">
      <c r="A20" s="7"/>
      <c r="B20" s="13" t="s">
        <v>5</v>
      </c>
      <c r="C20" s="13" t="s">
        <v>54</v>
      </c>
      <c r="D20" s="7"/>
      <c r="E20" s="7"/>
      <c r="F20" s="7"/>
      <c r="G20" s="7"/>
      <c r="H20" s="7"/>
    </row>
    <row r="21" spans="1:8">
      <c r="A21" s="13"/>
      <c r="B21" s="13" t="s">
        <v>55</v>
      </c>
      <c r="C21" s="13" t="s">
        <v>56</v>
      </c>
      <c r="D21" s="7"/>
      <c r="E21" s="7"/>
      <c r="F21" s="7"/>
      <c r="G21" s="7"/>
      <c r="H21" s="7"/>
    </row>
    <row r="22" spans="1:8">
      <c r="A22" s="2" t="s">
        <v>57</v>
      </c>
      <c r="B22" s="2"/>
      <c r="C22" s="2" t="s">
        <v>58</v>
      </c>
      <c r="D22" s="5"/>
      <c r="E22" s="5"/>
      <c r="F22" s="5"/>
      <c r="G22" s="5"/>
      <c r="H22" s="5"/>
    </row>
    <row r="23" spans="1:8" ht="27.6">
      <c r="A23" s="7"/>
      <c r="B23" s="13" t="s">
        <v>9</v>
      </c>
      <c r="C23" s="13" t="s">
        <v>59</v>
      </c>
      <c r="D23" s="7"/>
      <c r="E23" s="7"/>
      <c r="F23" s="7"/>
      <c r="G23" s="7"/>
      <c r="H23" s="7"/>
    </row>
    <row r="24" spans="1:8">
      <c r="A24" s="13"/>
      <c r="B24" s="13" t="s">
        <v>20</v>
      </c>
      <c r="C24" s="13" t="s">
        <v>60</v>
      </c>
      <c r="D24" s="7"/>
      <c r="E24" s="7"/>
      <c r="F24" s="7"/>
      <c r="G24" s="7"/>
      <c r="H24" s="7"/>
    </row>
    <row r="25" spans="1:8">
      <c r="A25" s="13"/>
      <c r="B25" s="13" t="s">
        <v>61</v>
      </c>
      <c r="C25" s="13" t="s">
        <v>62</v>
      </c>
      <c r="D25" s="7"/>
      <c r="E25" s="7"/>
      <c r="F25" s="7"/>
      <c r="G25" s="7"/>
      <c r="H25" s="7"/>
    </row>
    <row r="26" spans="1:8">
      <c r="A26" s="13"/>
      <c r="B26" s="13" t="s">
        <v>74</v>
      </c>
      <c r="C26" s="13" t="s">
        <v>75</v>
      </c>
      <c r="D26" s="7"/>
      <c r="E26" s="7"/>
      <c r="F26" s="7"/>
      <c r="G26" s="7"/>
      <c r="H26" s="7"/>
    </row>
    <row r="27" spans="1:8">
      <c r="A27" s="13"/>
      <c r="B27" s="13" t="s">
        <v>76</v>
      </c>
      <c r="C27" s="13" t="s">
        <v>77</v>
      </c>
      <c r="D27" s="7"/>
      <c r="E27" s="7"/>
      <c r="F27" s="7"/>
      <c r="G27" s="7"/>
      <c r="H27" s="7"/>
    </row>
    <row r="28" spans="1:8">
      <c r="A28" s="2" t="s">
        <v>22</v>
      </c>
      <c r="B28" s="2"/>
      <c r="C28" s="2" t="s">
        <v>78</v>
      </c>
      <c r="D28" s="5"/>
      <c r="E28" s="5"/>
      <c r="F28" s="5"/>
      <c r="G28" s="5"/>
      <c r="H28" s="5"/>
    </row>
    <row r="29" spans="1:8">
      <c r="A29" s="14"/>
      <c r="B29" s="13" t="s">
        <v>24</v>
      </c>
      <c r="C29" s="13" t="s">
        <v>148</v>
      </c>
      <c r="D29" s="7"/>
      <c r="E29" s="7"/>
      <c r="F29" s="7"/>
      <c r="G29" s="7"/>
      <c r="H29" s="7"/>
    </row>
    <row r="30" spans="1:8">
      <c r="A30" s="13"/>
      <c r="B30" s="13" t="s">
        <v>28</v>
      </c>
      <c r="C30" s="13" t="s">
        <v>79</v>
      </c>
      <c r="D30" s="7"/>
      <c r="E30" s="7"/>
      <c r="F30" s="7"/>
      <c r="G30" s="7"/>
      <c r="H30" s="7"/>
    </row>
    <row r="31" spans="1:8">
      <c r="A31" s="7"/>
      <c r="B31" s="13" t="s">
        <v>80</v>
      </c>
      <c r="C31" s="13" t="s">
        <v>81</v>
      </c>
      <c r="D31" s="7"/>
      <c r="E31" s="7"/>
      <c r="F31" s="7"/>
      <c r="G31" s="7"/>
      <c r="H31" s="7"/>
    </row>
    <row r="32" spans="1:8">
      <c r="A32" s="7"/>
      <c r="B32" s="13" t="s">
        <v>82</v>
      </c>
      <c r="C32" s="13" t="s">
        <v>83</v>
      </c>
      <c r="D32" s="7"/>
      <c r="E32" s="7"/>
      <c r="F32" s="7"/>
      <c r="G32" s="7"/>
      <c r="H32" s="7"/>
    </row>
    <row r="33" spans="1:8">
      <c r="A33" s="13"/>
      <c r="B33" s="13" t="s">
        <v>84</v>
      </c>
      <c r="C33" s="13" t="s">
        <v>85</v>
      </c>
      <c r="D33" s="7"/>
      <c r="E33" s="7"/>
      <c r="F33" s="7"/>
      <c r="G33" s="7"/>
      <c r="H33" s="7"/>
    </row>
    <row r="34" spans="1:8">
      <c r="A34" s="7"/>
      <c r="B34" s="13" t="s">
        <v>86</v>
      </c>
      <c r="C34" s="13" t="s">
        <v>87</v>
      </c>
      <c r="D34" s="7"/>
      <c r="E34" s="7"/>
      <c r="F34" s="7"/>
      <c r="G34" s="7"/>
      <c r="H34" s="7"/>
    </row>
    <row r="35" spans="1:8">
      <c r="A35" s="7"/>
      <c r="B35" s="13" t="s">
        <v>88</v>
      </c>
      <c r="C35" s="13" t="s">
        <v>89</v>
      </c>
      <c r="D35" s="7"/>
      <c r="E35" s="7"/>
      <c r="F35" s="7"/>
      <c r="G35" s="7"/>
      <c r="H35" s="7"/>
    </row>
    <row r="36" spans="1:8">
      <c r="A36" s="7"/>
      <c r="B36" s="13" t="s">
        <v>90</v>
      </c>
      <c r="C36" s="13" t="s">
        <v>91</v>
      </c>
      <c r="D36" s="7"/>
      <c r="E36" s="7"/>
      <c r="F36" s="7"/>
      <c r="G36" s="7"/>
      <c r="H36" s="7"/>
    </row>
    <row r="37" spans="1:8">
      <c r="A37" s="7"/>
      <c r="B37" s="13" t="s">
        <v>92</v>
      </c>
      <c r="C37" s="13" t="s">
        <v>93</v>
      </c>
      <c r="D37" s="7"/>
      <c r="E37" s="7"/>
      <c r="F37" s="7"/>
      <c r="G37" s="7"/>
      <c r="H37" s="7"/>
    </row>
    <row r="38" spans="1:8">
      <c r="A38" s="7"/>
      <c r="B38" s="13" t="s">
        <v>94</v>
      </c>
      <c r="C38" s="13" t="s">
        <v>95</v>
      </c>
      <c r="D38" s="7"/>
      <c r="E38" s="7"/>
      <c r="F38" s="7"/>
      <c r="G38" s="7"/>
      <c r="H38" s="7"/>
    </row>
    <row r="39" spans="1:8">
      <c r="A39" s="2" t="s">
        <v>32</v>
      </c>
      <c r="B39" s="2"/>
      <c r="C39" s="2" t="s">
        <v>99</v>
      </c>
      <c r="D39" s="5"/>
      <c r="E39" s="5"/>
      <c r="F39" s="5"/>
      <c r="G39" s="5"/>
      <c r="H39" s="5"/>
    </row>
    <row r="40" spans="1:8">
      <c r="A40" s="13"/>
      <c r="B40" s="13" t="s">
        <v>100</v>
      </c>
      <c r="C40" s="13" t="s">
        <v>101</v>
      </c>
      <c r="D40" s="7"/>
      <c r="E40" s="7"/>
      <c r="F40" s="7"/>
      <c r="G40" s="7"/>
      <c r="H40" s="7"/>
    </row>
    <row r="41" spans="1:8">
      <c r="A41" s="13"/>
      <c r="B41" s="13" t="s">
        <v>102</v>
      </c>
      <c r="C41" s="13" t="s">
        <v>103</v>
      </c>
      <c r="D41" s="7"/>
      <c r="E41" s="7"/>
      <c r="F41" s="7"/>
      <c r="G41" s="7"/>
      <c r="H41" s="7"/>
    </row>
    <row r="42" spans="1:8">
      <c r="A42" s="13"/>
      <c r="B42" s="13" t="s">
        <v>104</v>
      </c>
      <c r="C42" s="13" t="s">
        <v>105</v>
      </c>
      <c r="D42" s="7"/>
      <c r="E42" s="7"/>
      <c r="F42" s="7"/>
      <c r="G42" s="7"/>
      <c r="H42" s="7"/>
    </row>
    <row r="43" spans="1:8">
      <c r="A43" s="15"/>
      <c r="B43" s="13" t="s">
        <v>106</v>
      </c>
      <c r="C43" s="13" t="s">
        <v>107</v>
      </c>
      <c r="D43" s="7"/>
      <c r="E43" s="7"/>
      <c r="F43" s="7"/>
      <c r="G43" s="7"/>
      <c r="H43" s="7"/>
    </row>
    <row r="44" spans="1:8">
      <c r="A44" s="14"/>
      <c r="B44" s="13" t="s">
        <v>108</v>
      </c>
      <c r="C44" s="13" t="s">
        <v>109</v>
      </c>
      <c r="D44" s="7"/>
      <c r="E44" s="7"/>
      <c r="F44" s="7"/>
      <c r="G44" s="7"/>
      <c r="H44" s="7"/>
    </row>
    <row r="45" spans="1:8">
      <c r="A45" s="2" t="s">
        <v>34</v>
      </c>
      <c r="B45" s="2"/>
      <c r="C45" s="2" t="s">
        <v>110</v>
      </c>
      <c r="D45" s="5"/>
      <c r="E45" s="5"/>
      <c r="F45" s="5"/>
      <c r="G45" s="5"/>
      <c r="H45" s="5"/>
    </row>
    <row r="46" spans="1:8">
      <c r="A46" s="13"/>
      <c r="B46" s="13" t="s">
        <v>36</v>
      </c>
      <c r="C46" s="13" t="s">
        <v>111</v>
      </c>
      <c r="D46" s="7"/>
      <c r="E46" s="7"/>
      <c r="F46" s="7"/>
      <c r="G46" s="7"/>
      <c r="H46" s="7"/>
    </row>
    <row r="47" spans="1:8">
      <c r="A47" s="13"/>
      <c r="B47" s="13" t="s">
        <v>38</v>
      </c>
      <c r="C47" s="13" t="s">
        <v>112</v>
      </c>
      <c r="D47" s="7"/>
      <c r="E47" s="7"/>
      <c r="F47" s="7"/>
      <c r="G47" s="7"/>
      <c r="H47" s="7"/>
    </row>
    <row r="48" spans="1:8">
      <c r="A48" s="2" t="s">
        <v>42</v>
      </c>
      <c r="B48" s="2"/>
      <c r="C48" s="2" t="s">
        <v>113</v>
      </c>
      <c r="D48" s="5"/>
      <c r="E48" s="5"/>
      <c r="F48" s="5"/>
      <c r="G48" s="5"/>
      <c r="H48" s="5"/>
    </row>
    <row r="49" spans="1:8">
      <c r="A49" s="13"/>
      <c r="B49" s="13" t="s">
        <v>114</v>
      </c>
      <c r="C49" s="13" t="s">
        <v>115</v>
      </c>
      <c r="D49" s="7"/>
      <c r="E49" s="7"/>
      <c r="F49" s="7"/>
      <c r="G49" s="7"/>
      <c r="H49" s="7"/>
    </row>
    <row r="50" spans="1:8">
      <c r="A50" s="13"/>
      <c r="B50" s="13" t="s">
        <v>120</v>
      </c>
      <c r="C50" s="13" t="s">
        <v>121</v>
      </c>
      <c r="D50" s="7"/>
      <c r="E50" s="7"/>
      <c r="F50" s="7"/>
      <c r="G50" s="7"/>
      <c r="H50" s="7"/>
    </row>
    <row r="51" spans="1:8">
      <c r="A51" s="7"/>
      <c r="B51" s="13" t="s">
        <v>124</v>
      </c>
      <c r="C51" s="13" t="s">
        <v>149</v>
      </c>
      <c r="D51" s="7"/>
      <c r="E51" s="7"/>
      <c r="F51" s="7"/>
      <c r="G51" s="7"/>
      <c r="H51" s="7"/>
    </row>
    <row r="52" spans="1:8">
      <c r="A52" s="7"/>
      <c r="B52" s="13" t="s">
        <v>126</v>
      </c>
      <c r="C52" s="13" t="s">
        <v>127</v>
      </c>
      <c r="D52" s="7"/>
      <c r="E52" s="7"/>
      <c r="F52" s="7"/>
      <c r="G52" s="7"/>
      <c r="H52" s="7"/>
    </row>
    <row r="53" spans="1:8">
      <c r="A53" s="2" t="s">
        <v>44</v>
      </c>
      <c r="B53" s="2"/>
      <c r="C53" s="2" t="s">
        <v>128</v>
      </c>
      <c r="D53" s="5"/>
      <c r="E53" s="5"/>
      <c r="F53" s="5"/>
      <c r="G53" s="5"/>
      <c r="H53" s="5"/>
    </row>
    <row r="54" spans="1:8">
      <c r="A54" s="2" t="s">
        <v>129</v>
      </c>
      <c r="B54" s="2"/>
      <c r="C54" s="2" t="s">
        <v>130</v>
      </c>
      <c r="D54" s="5"/>
      <c r="E54" s="5"/>
      <c r="F54" s="5"/>
      <c r="G54" s="5"/>
      <c r="H54" s="5"/>
    </row>
    <row r="55" spans="1:8" ht="15.6">
      <c r="A55" s="81"/>
      <c r="B55" s="81"/>
      <c r="C55" s="16" t="s">
        <v>131</v>
      </c>
      <c r="D55" s="17"/>
      <c r="E55" s="17"/>
      <c r="F55" s="17"/>
      <c r="G55" s="17"/>
      <c r="H55" s="17"/>
    </row>
    <row r="56" spans="1:8">
      <c r="A56" s="84"/>
      <c r="B56" s="84"/>
      <c r="C56" s="18"/>
      <c r="D56" s="19"/>
      <c r="E56" s="19"/>
      <c r="F56" s="19"/>
      <c r="G56" s="19"/>
      <c r="H56" s="19"/>
    </row>
    <row r="57" spans="1:8">
      <c r="A57" s="7"/>
      <c r="B57" s="7"/>
      <c r="C57" s="14"/>
      <c r="D57" s="7"/>
      <c r="E57" s="7"/>
      <c r="F57" s="7"/>
      <c r="G57" s="7"/>
      <c r="H57" s="7"/>
    </row>
    <row r="58" spans="1:8">
      <c r="A58" s="20" t="s">
        <v>132</v>
      </c>
      <c r="B58" s="20"/>
      <c r="C58" s="21" t="s">
        <v>133</v>
      </c>
      <c r="D58" s="22"/>
      <c r="E58" s="22"/>
      <c r="F58" s="22"/>
      <c r="G58" s="22"/>
      <c r="H58" s="22"/>
    </row>
    <row r="59" spans="1:8" ht="28.8">
      <c r="A59" s="13"/>
      <c r="B59" s="13"/>
      <c r="C59" s="6" t="s">
        <v>134</v>
      </c>
      <c r="D59" s="7"/>
      <c r="E59" s="7"/>
      <c r="F59" s="7"/>
      <c r="G59" s="7"/>
      <c r="H59" s="7"/>
    </row>
    <row r="60" spans="1:8">
      <c r="A60" s="13"/>
      <c r="B60" s="13"/>
      <c r="C60" s="6" t="s">
        <v>135</v>
      </c>
      <c r="D60" s="7"/>
      <c r="E60" s="7"/>
      <c r="F60" s="7"/>
      <c r="G60" s="7"/>
      <c r="H60" s="7"/>
    </row>
    <row r="61" spans="1:8">
      <c r="A61" s="23"/>
      <c r="B61" s="23"/>
      <c r="C61" s="16" t="s">
        <v>136</v>
      </c>
      <c r="D61" s="24"/>
      <c r="E61" s="24"/>
      <c r="F61" s="24"/>
      <c r="G61" s="24"/>
      <c r="H61" s="24"/>
    </row>
    <row r="62" spans="1:8">
      <c r="A62" s="7"/>
      <c r="B62" s="7"/>
      <c r="C62" s="14"/>
      <c r="D62" s="7"/>
      <c r="E62" s="7"/>
      <c r="F62" s="7"/>
      <c r="G62" s="7"/>
      <c r="H62" s="7"/>
    </row>
    <row r="63" spans="1:8" ht="18">
      <c r="A63" s="83" t="s">
        <v>137</v>
      </c>
      <c r="B63" s="83"/>
      <c r="C63" s="25" t="s">
        <v>138</v>
      </c>
      <c r="D63" s="24"/>
      <c r="E63" s="24"/>
      <c r="F63" s="24"/>
      <c r="G63" s="24"/>
      <c r="H63" s="24"/>
    </row>
    <row r="64" spans="1:8" ht="18">
      <c r="A64" s="26"/>
    </row>
    <row r="65" spans="1:1" ht="18">
      <c r="A65" s="26"/>
    </row>
  </sheetData>
  <mergeCells count="17">
    <mergeCell ref="F2:F4"/>
    <mergeCell ref="F15:F17"/>
    <mergeCell ref="G2:G4"/>
    <mergeCell ref="G15:G17"/>
    <mergeCell ref="C2:C4"/>
    <mergeCell ref="C15:C17"/>
    <mergeCell ref="D2:D4"/>
    <mergeCell ref="D15:D17"/>
    <mergeCell ref="E2:E4"/>
    <mergeCell ref="E15:E17"/>
    <mergeCell ref="A55:B55"/>
    <mergeCell ref="A56:B56"/>
    <mergeCell ref="A63:B63"/>
    <mergeCell ref="A2:A4"/>
    <mergeCell ref="A15:A17"/>
    <mergeCell ref="B2:B4"/>
    <mergeCell ref="B15:B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3FD90-1F70-4D06-A520-3601E44D7FE6}">
  <dimension ref="A1:H105"/>
  <sheetViews>
    <sheetView showWhiteSpace="0" view="pageLayout" zoomScale="82" zoomScaleNormal="100" zoomScalePageLayoutView="82" workbookViewId="0">
      <selection sqref="A1:XFD1048576"/>
    </sheetView>
  </sheetViews>
  <sheetFormatPr defaultColWidth="9" defaultRowHeight="14.4"/>
  <cols>
    <col min="1" max="1" width="3.33203125" customWidth="1"/>
    <col min="2" max="2" width="6.88671875" customWidth="1"/>
    <col min="3" max="3" width="33.5546875" customWidth="1"/>
    <col min="4" max="4" width="12.44140625" style="27" customWidth="1"/>
    <col min="5" max="5" width="12.109375" style="27" customWidth="1"/>
    <col min="6" max="6" width="12.44140625" style="27" customWidth="1"/>
    <col min="7" max="8" width="13.33203125" style="27" customWidth="1"/>
  </cols>
  <sheetData>
    <row r="1" spans="1:8" ht="21">
      <c r="A1" s="28"/>
      <c r="C1" s="64" t="s">
        <v>191</v>
      </c>
    </row>
    <row r="2" spans="1:8" ht="41.4">
      <c r="A2" s="29"/>
      <c r="B2" s="2"/>
      <c r="C2" s="3" t="s">
        <v>0</v>
      </c>
      <c r="D2" s="30" t="s">
        <v>184</v>
      </c>
      <c r="E2" s="30" t="s">
        <v>189</v>
      </c>
      <c r="F2" s="30" t="s">
        <v>188</v>
      </c>
      <c r="G2" s="30" t="s">
        <v>192</v>
      </c>
      <c r="H2" s="30" t="s">
        <v>193</v>
      </c>
    </row>
    <row r="3" spans="1:8">
      <c r="A3" s="52" t="s">
        <v>1</v>
      </c>
      <c r="B3" s="52"/>
      <c r="C3" s="52" t="s">
        <v>2</v>
      </c>
      <c r="D3" s="53">
        <f>D4+D5</f>
        <v>104000</v>
      </c>
      <c r="E3" s="53">
        <f>E4+E5</f>
        <v>120000</v>
      </c>
      <c r="F3" s="53">
        <f>F4+F5</f>
        <v>121207.67999999999</v>
      </c>
      <c r="G3" s="53">
        <f>F3/F36*100</f>
        <v>7.4634800332293469</v>
      </c>
      <c r="H3" s="53">
        <f>F3/E3</f>
        <v>1.0100639999999999</v>
      </c>
    </row>
    <row r="4" spans="1:8">
      <c r="A4" s="32"/>
      <c r="B4" s="32" t="s">
        <v>3</v>
      </c>
      <c r="C4" s="32" t="s">
        <v>4</v>
      </c>
      <c r="D4" s="33">
        <v>14000</v>
      </c>
      <c r="E4" s="33">
        <v>10000</v>
      </c>
      <c r="F4" s="33">
        <v>7534.7</v>
      </c>
      <c r="G4" s="53">
        <f>F4/F36*100</f>
        <v>0.46395643416632643</v>
      </c>
      <c r="H4" s="53">
        <f t="shared" ref="H4:H35" si="0">F4/E4</f>
        <v>0.75346999999999997</v>
      </c>
    </row>
    <row r="5" spans="1:8">
      <c r="A5" s="34"/>
      <c r="B5" s="32" t="s">
        <v>5</v>
      </c>
      <c r="C5" s="32" t="s">
        <v>6</v>
      </c>
      <c r="D5" s="33">
        <v>90000</v>
      </c>
      <c r="E5" s="33">
        <v>110000</v>
      </c>
      <c r="F5" s="33">
        <v>113672.98</v>
      </c>
      <c r="G5" s="53">
        <f>F5/F36*100</f>
        <v>6.9995235990630205</v>
      </c>
      <c r="H5" s="53">
        <f t="shared" si="0"/>
        <v>1.0333907272727272</v>
      </c>
    </row>
    <row r="6" spans="1:8" ht="43.2">
      <c r="A6" s="52" t="s">
        <v>7</v>
      </c>
      <c r="B6" s="52"/>
      <c r="C6" s="52" t="s">
        <v>8</v>
      </c>
      <c r="D6" s="53">
        <f>D7+D18</f>
        <v>220000</v>
      </c>
      <c r="E6" s="53">
        <f>E7+E18</f>
        <v>280321.54000000004</v>
      </c>
      <c r="F6" s="53">
        <f>F7+F18</f>
        <v>254321.54</v>
      </c>
      <c r="G6" s="53">
        <f>F6/F36*100</f>
        <v>15.660094606300021</v>
      </c>
      <c r="H6" s="53">
        <f t="shared" si="0"/>
        <v>0.9072493679936261</v>
      </c>
    </row>
    <row r="7" spans="1:8">
      <c r="A7" s="4"/>
      <c r="B7" s="4" t="s">
        <v>9</v>
      </c>
      <c r="C7" s="70" t="s">
        <v>10</v>
      </c>
      <c r="D7" s="31">
        <f>D8+D9+D10+D11+D16+D17</f>
        <v>220000</v>
      </c>
      <c r="E7" s="31">
        <f t="shared" ref="E7" si="1">E8+E9+E10+E11+E16+E17</f>
        <v>280321.54000000004</v>
      </c>
      <c r="F7" s="31">
        <f t="shared" ref="F7" si="2">F8+F9+F10+F11+F16+F17</f>
        <v>254321.54</v>
      </c>
      <c r="G7" s="53">
        <f>F7/F36*100</f>
        <v>15.660094606300021</v>
      </c>
      <c r="H7" s="53">
        <f t="shared" si="0"/>
        <v>0.9072493679936261</v>
      </c>
    </row>
    <row r="8" spans="1:8">
      <c r="A8" s="50"/>
      <c r="B8" s="50" t="s">
        <v>11</v>
      </c>
      <c r="C8" s="50" t="s">
        <v>12</v>
      </c>
      <c r="D8" s="51">
        <v>160000</v>
      </c>
      <c r="E8" s="51">
        <v>200000</v>
      </c>
      <c r="F8" s="51">
        <v>178000</v>
      </c>
      <c r="G8" s="53">
        <f>F8/F36*100</f>
        <v>10.960522022324195</v>
      </c>
      <c r="H8" s="53">
        <f t="shared" si="0"/>
        <v>0.89</v>
      </c>
    </row>
    <row r="9" spans="1:8">
      <c r="A9" s="50"/>
      <c r="B9" s="71" t="s">
        <v>16</v>
      </c>
      <c r="C9" s="71" t="s">
        <v>160</v>
      </c>
      <c r="D9" s="51">
        <v>3000</v>
      </c>
      <c r="E9" s="51">
        <v>0</v>
      </c>
      <c r="F9" s="51">
        <v>0</v>
      </c>
      <c r="G9" s="53">
        <f t="shared" ref="G9:G34" si="3">F9/F41*100</f>
        <v>0</v>
      </c>
      <c r="H9" s="53">
        <v>0</v>
      </c>
    </row>
    <row r="10" spans="1:8" ht="28.8">
      <c r="A10" s="50"/>
      <c r="B10" s="50" t="s">
        <v>17</v>
      </c>
      <c r="C10" s="50" t="s">
        <v>18</v>
      </c>
      <c r="D10" s="51">
        <v>3000</v>
      </c>
      <c r="E10" s="51">
        <v>0</v>
      </c>
      <c r="F10" s="51">
        <v>0</v>
      </c>
      <c r="G10" s="53">
        <f>F10/F36*100</f>
        <v>0</v>
      </c>
      <c r="H10" s="53">
        <v>0</v>
      </c>
    </row>
    <row r="11" spans="1:8">
      <c r="A11" s="50"/>
      <c r="B11" s="50" t="s">
        <v>19</v>
      </c>
      <c r="C11" s="50" t="s">
        <v>165</v>
      </c>
      <c r="D11" s="51">
        <f>D12+D13+D14+D15</f>
        <v>38000</v>
      </c>
      <c r="E11" s="51">
        <f t="shared" ref="E11" si="4">E12+E13+E14+E15</f>
        <v>57321.54</v>
      </c>
      <c r="F11" s="51">
        <f t="shared" ref="F11" si="5">F12+F13+F14+F15</f>
        <v>53321.54</v>
      </c>
      <c r="G11" s="53">
        <f>F11/F36*100</f>
        <v>3.2833253563721376</v>
      </c>
      <c r="H11" s="53">
        <f t="shared" si="0"/>
        <v>0.93021820418641932</v>
      </c>
    </row>
    <row r="12" spans="1:8" ht="28.8">
      <c r="A12" s="48"/>
      <c r="B12" s="48" t="s">
        <v>169</v>
      </c>
      <c r="C12" s="48" t="s">
        <v>166</v>
      </c>
      <c r="D12" s="49">
        <v>3000</v>
      </c>
      <c r="E12" s="49">
        <v>2321.54</v>
      </c>
      <c r="F12" s="49">
        <v>2321.54</v>
      </c>
      <c r="G12" s="53">
        <f>F12/F36*100</f>
        <v>0.14295106907700286</v>
      </c>
      <c r="H12" s="53">
        <f t="shared" si="0"/>
        <v>1</v>
      </c>
    </row>
    <row r="13" spans="1:8" ht="28.8">
      <c r="A13" s="48"/>
      <c r="B13" s="48" t="s">
        <v>170</v>
      </c>
      <c r="C13" s="48" t="s">
        <v>152</v>
      </c>
      <c r="D13" s="49">
        <v>20000</v>
      </c>
      <c r="E13" s="49">
        <v>30000</v>
      </c>
      <c r="F13" s="49">
        <v>30000</v>
      </c>
      <c r="G13" s="53">
        <f>F13/F36*100</f>
        <v>1.8472789925265496</v>
      </c>
      <c r="H13" s="53">
        <f t="shared" si="0"/>
        <v>1</v>
      </c>
    </row>
    <row r="14" spans="1:8" ht="28.8">
      <c r="A14" s="48"/>
      <c r="B14" s="48" t="s">
        <v>172</v>
      </c>
      <c r="C14" s="48" t="s">
        <v>171</v>
      </c>
      <c r="D14" s="49">
        <v>15000</v>
      </c>
      <c r="E14" s="49">
        <v>10000</v>
      </c>
      <c r="F14" s="49">
        <v>10000</v>
      </c>
      <c r="G14" s="53">
        <f>F14/F36*100</f>
        <v>0.61575966417551653</v>
      </c>
      <c r="H14" s="53">
        <f t="shared" si="0"/>
        <v>1</v>
      </c>
    </row>
    <row r="15" spans="1:8" ht="28.8">
      <c r="A15" s="48"/>
      <c r="B15" s="48" t="s">
        <v>173</v>
      </c>
      <c r="C15" s="48" t="s">
        <v>187</v>
      </c>
      <c r="D15" s="49">
        <v>0</v>
      </c>
      <c r="E15" s="49">
        <v>15000</v>
      </c>
      <c r="F15" s="49">
        <v>11000</v>
      </c>
      <c r="G15" s="53">
        <f>F15/F36*100</f>
        <v>0.67733563059306823</v>
      </c>
      <c r="H15" s="53">
        <f t="shared" si="0"/>
        <v>0.73333333333333328</v>
      </c>
    </row>
    <row r="16" spans="1:8" ht="28.8">
      <c r="A16" s="50"/>
      <c r="B16" s="50" t="s">
        <v>151</v>
      </c>
      <c r="C16" s="50" t="s">
        <v>181</v>
      </c>
      <c r="D16" s="51">
        <v>15000</v>
      </c>
      <c r="E16" s="51">
        <v>10000</v>
      </c>
      <c r="F16" s="51">
        <v>10000</v>
      </c>
      <c r="G16" s="53">
        <f>F16/F36*100</f>
        <v>0.61575966417551653</v>
      </c>
      <c r="H16" s="53">
        <f t="shared" si="0"/>
        <v>1</v>
      </c>
    </row>
    <row r="17" spans="1:8">
      <c r="A17" s="50"/>
      <c r="B17" s="50" t="s">
        <v>174</v>
      </c>
      <c r="C17" s="50" t="s">
        <v>175</v>
      </c>
      <c r="D17" s="51">
        <v>1000</v>
      </c>
      <c r="E17" s="51">
        <v>13000</v>
      </c>
      <c r="F17" s="51">
        <v>13000</v>
      </c>
      <c r="G17" s="53">
        <f>F17/F36*100</f>
        <v>0.80048756342817151</v>
      </c>
      <c r="H17" s="53">
        <f t="shared" si="0"/>
        <v>1</v>
      </c>
    </row>
    <row r="18" spans="1:8">
      <c r="A18" s="70"/>
      <c r="B18" s="70" t="s">
        <v>20</v>
      </c>
      <c r="C18" s="70" t="s">
        <v>21</v>
      </c>
      <c r="D18" s="60">
        <v>0</v>
      </c>
      <c r="E18" s="60">
        <v>0</v>
      </c>
      <c r="F18" s="60">
        <v>0</v>
      </c>
      <c r="G18" s="53">
        <f t="shared" si="3"/>
        <v>0</v>
      </c>
      <c r="H18" s="53">
        <v>0</v>
      </c>
    </row>
    <row r="19" spans="1:8">
      <c r="A19" s="54" t="s">
        <v>22</v>
      </c>
      <c r="B19" s="54"/>
      <c r="C19" s="54" t="s">
        <v>23</v>
      </c>
      <c r="D19" s="55">
        <f>SUM(D20+D23)</f>
        <v>11000</v>
      </c>
      <c r="E19" s="55">
        <f>SUM(E20+E23)</f>
        <v>24415.98</v>
      </c>
      <c r="F19" s="55">
        <f>SUM(F20+F23)</f>
        <v>24415.98</v>
      </c>
      <c r="G19" s="53">
        <f>F19/F36*100</f>
        <v>1.5034375645316127</v>
      </c>
      <c r="H19" s="53">
        <f t="shared" si="0"/>
        <v>1</v>
      </c>
    </row>
    <row r="20" spans="1:8">
      <c r="A20" s="9"/>
      <c r="B20" s="9" t="s">
        <v>24</v>
      </c>
      <c r="C20" s="9" t="s">
        <v>25</v>
      </c>
      <c r="D20" s="35">
        <f>D21+D22</f>
        <v>10000</v>
      </c>
      <c r="E20" s="35">
        <f t="shared" ref="E20" si="6">E21+E22</f>
        <v>23300</v>
      </c>
      <c r="F20" s="35">
        <f t="shared" ref="F20" si="7">F21+F22</f>
        <v>23300</v>
      </c>
      <c r="G20" s="53">
        <f>F20/F36*100</f>
        <v>1.4347200175289536</v>
      </c>
      <c r="H20" s="53">
        <f t="shared" si="0"/>
        <v>1</v>
      </c>
    </row>
    <row r="21" spans="1:8">
      <c r="A21" s="67"/>
      <c r="B21" s="67" t="s">
        <v>26</v>
      </c>
      <c r="C21" s="67" t="s">
        <v>27</v>
      </c>
      <c r="D21" s="68">
        <v>0</v>
      </c>
      <c r="E21" s="68">
        <v>13980</v>
      </c>
      <c r="F21" s="68">
        <v>13980</v>
      </c>
      <c r="G21" s="53">
        <f>F21/F36*100</f>
        <v>0.86083201051737213</v>
      </c>
      <c r="H21" s="53">
        <f t="shared" si="0"/>
        <v>1</v>
      </c>
    </row>
    <row r="22" spans="1:8">
      <c r="A22" s="67"/>
      <c r="B22" s="67" t="s">
        <v>167</v>
      </c>
      <c r="C22" s="67" t="s">
        <v>31</v>
      </c>
      <c r="D22" s="68">
        <v>10000</v>
      </c>
      <c r="E22" s="68">
        <v>9320</v>
      </c>
      <c r="F22" s="68">
        <v>9320</v>
      </c>
      <c r="G22" s="53">
        <f>F22/F36*100</f>
        <v>0.57388800701158138</v>
      </c>
      <c r="H22" s="53">
        <f t="shared" si="0"/>
        <v>1</v>
      </c>
    </row>
    <row r="23" spans="1:8">
      <c r="A23" s="9"/>
      <c r="B23" s="9" t="s">
        <v>28</v>
      </c>
      <c r="C23" s="9" t="s">
        <v>29</v>
      </c>
      <c r="D23" s="35">
        <f>D24</f>
        <v>1000</v>
      </c>
      <c r="E23" s="35">
        <f t="shared" ref="E23" si="8">E24</f>
        <v>1115.98</v>
      </c>
      <c r="F23" s="35">
        <f t="shared" ref="F23" si="9">F24</f>
        <v>1115.98</v>
      </c>
      <c r="G23" s="53">
        <f>F23/F36*100</f>
        <v>6.8717547002659293E-2</v>
      </c>
      <c r="H23" s="53">
        <f t="shared" si="0"/>
        <v>1</v>
      </c>
    </row>
    <row r="24" spans="1:8">
      <c r="A24" s="67"/>
      <c r="B24" s="67" t="s">
        <v>30</v>
      </c>
      <c r="C24" s="67" t="s">
        <v>180</v>
      </c>
      <c r="D24" s="68">
        <v>1000</v>
      </c>
      <c r="E24" s="68">
        <v>1115.98</v>
      </c>
      <c r="F24" s="68">
        <v>1115.98</v>
      </c>
      <c r="G24" s="53">
        <f>F24/F36*100</f>
        <v>6.8717547002659293E-2</v>
      </c>
      <c r="H24" s="53">
        <f t="shared" si="0"/>
        <v>1</v>
      </c>
    </row>
    <row r="25" spans="1:8">
      <c r="A25" s="54" t="s">
        <v>32</v>
      </c>
      <c r="B25" s="54"/>
      <c r="C25" s="54" t="s">
        <v>33</v>
      </c>
      <c r="D25" s="55">
        <v>898000</v>
      </c>
      <c r="E25" s="55">
        <v>350000</v>
      </c>
      <c r="F25" s="55">
        <v>296470.23</v>
      </c>
      <c r="G25" s="53">
        <f>F25/F36*100</f>
        <v>18.255440926283814</v>
      </c>
      <c r="H25" s="53">
        <f t="shared" si="0"/>
        <v>0.84705779999999997</v>
      </c>
    </row>
    <row r="26" spans="1:8">
      <c r="A26" s="54" t="s">
        <v>34</v>
      </c>
      <c r="B26" s="56"/>
      <c r="C26" s="54" t="s">
        <v>35</v>
      </c>
      <c r="D26" s="57">
        <f>SUM(D27:D30)</f>
        <v>22000</v>
      </c>
      <c r="E26" s="76">
        <f>SUM(E27:E30)</f>
        <v>30700</v>
      </c>
      <c r="F26" s="57">
        <f>SUM(F27:F30)</f>
        <v>31089.06</v>
      </c>
      <c r="G26" s="53">
        <f>F26/F36*100</f>
        <v>1.9143389145132486</v>
      </c>
      <c r="H26" s="53">
        <f t="shared" si="0"/>
        <v>1.0126729641693812</v>
      </c>
    </row>
    <row r="27" spans="1:8">
      <c r="A27" s="9"/>
      <c r="B27" s="36" t="s">
        <v>36</v>
      </c>
      <c r="C27" s="9" t="s">
        <v>37</v>
      </c>
      <c r="D27" s="37">
        <v>1000</v>
      </c>
      <c r="E27" s="77">
        <v>3000</v>
      </c>
      <c r="F27" s="37">
        <v>2310</v>
      </c>
      <c r="G27" s="53">
        <f>F27/F36*100</f>
        <v>0.14224048242454432</v>
      </c>
      <c r="H27" s="53">
        <f t="shared" si="0"/>
        <v>0.77</v>
      </c>
    </row>
    <row r="28" spans="1:8">
      <c r="A28" s="9"/>
      <c r="B28" s="36" t="s">
        <v>38</v>
      </c>
      <c r="C28" s="9" t="s">
        <v>39</v>
      </c>
      <c r="D28" s="37">
        <v>1000</v>
      </c>
      <c r="E28" s="77">
        <v>0</v>
      </c>
      <c r="F28" s="37">
        <v>0</v>
      </c>
      <c r="G28" s="53">
        <v>0</v>
      </c>
      <c r="H28" s="53">
        <v>0</v>
      </c>
    </row>
    <row r="29" spans="1:8">
      <c r="A29" s="9"/>
      <c r="B29" s="36" t="s">
        <v>40</v>
      </c>
      <c r="C29" s="9" t="s">
        <v>41</v>
      </c>
      <c r="D29" s="37">
        <v>10000</v>
      </c>
      <c r="E29" s="77">
        <v>3200</v>
      </c>
      <c r="F29" s="37">
        <v>3200</v>
      </c>
      <c r="G29" s="53">
        <f>F29/F36*100</f>
        <v>0.19704309253616528</v>
      </c>
      <c r="H29" s="53">
        <f t="shared" si="0"/>
        <v>1</v>
      </c>
    </row>
    <row r="30" spans="1:8">
      <c r="A30" s="9"/>
      <c r="B30" s="36" t="s">
        <v>153</v>
      </c>
      <c r="C30" s="9" t="s">
        <v>154</v>
      </c>
      <c r="D30" s="37">
        <v>10000</v>
      </c>
      <c r="E30" s="77">
        <v>24500</v>
      </c>
      <c r="F30" s="37">
        <v>25579.06</v>
      </c>
      <c r="G30" s="53">
        <f>F30/F36*100</f>
        <v>1.5750553395525386</v>
      </c>
      <c r="H30" s="53">
        <f t="shared" si="0"/>
        <v>1.0440432653061225</v>
      </c>
    </row>
    <row r="31" spans="1:8">
      <c r="A31" s="54" t="s">
        <v>42</v>
      </c>
      <c r="B31" s="56"/>
      <c r="C31" s="54" t="s">
        <v>43</v>
      </c>
      <c r="D31" s="57">
        <v>110000</v>
      </c>
      <c r="E31" s="76">
        <v>878685</v>
      </c>
      <c r="F31" s="57">
        <v>878685</v>
      </c>
      <c r="G31" s="53">
        <f>F31/F36*100</f>
        <v>54.105878051606368</v>
      </c>
      <c r="H31" s="53">
        <f t="shared" si="0"/>
        <v>1</v>
      </c>
    </row>
    <row r="32" spans="1:8">
      <c r="A32" s="54" t="s">
        <v>44</v>
      </c>
      <c r="B32" s="56"/>
      <c r="C32" s="54" t="s">
        <v>45</v>
      </c>
      <c r="D32" s="57">
        <f>D33+D34+D35</f>
        <v>10000</v>
      </c>
      <c r="E32" s="76">
        <f t="shared" ref="E32" si="10">E33+E34+E35</f>
        <v>20000</v>
      </c>
      <c r="F32" s="57">
        <f t="shared" ref="F32" si="11">F33+F34+F35</f>
        <v>17820.75</v>
      </c>
      <c r="G32" s="53">
        <f>F32/F36*100</f>
        <v>1.0973299035355837</v>
      </c>
      <c r="H32" s="53">
        <f t="shared" si="0"/>
        <v>0.89103750000000004</v>
      </c>
    </row>
    <row r="33" spans="1:8">
      <c r="A33" s="72"/>
      <c r="B33" s="73" t="s">
        <v>161</v>
      </c>
      <c r="C33" s="74" t="s">
        <v>162</v>
      </c>
      <c r="D33" s="75">
        <v>0</v>
      </c>
      <c r="E33" s="78">
        <v>0</v>
      </c>
      <c r="F33" s="75">
        <v>0</v>
      </c>
      <c r="G33" s="53">
        <v>0</v>
      </c>
      <c r="H33" s="53">
        <v>0</v>
      </c>
    </row>
    <row r="34" spans="1:8">
      <c r="A34" s="9"/>
      <c r="B34" s="36" t="s">
        <v>46</v>
      </c>
      <c r="C34" s="9" t="s">
        <v>47</v>
      </c>
      <c r="D34" s="37">
        <v>0</v>
      </c>
      <c r="E34" s="77">
        <v>0</v>
      </c>
      <c r="F34" s="37">
        <v>0</v>
      </c>
      <c r="G34" s="53">
        <f t="shared" si="3"/>
        <v>0</v>
      </c>
      <c r="H34" s="53">
        <v>0</v>
      </c>
    </row>
    <row r="35" spans="1:8">
      <c r="A35" s="9"/>
      <c r="B35" s="9" t="s">
        <v>48</v>
      </c>
      <c r="C35" s="9" t="s">
        <v>45</v>
      </c>
      <c r="D35" s="35">
        <v>10000</v>
      </c>
      <c r="E35" s="35">
        <v>20000</v>
      </c>
      <c r="F35" s="35">
        <v>17820.75</v>
      </c>
      <c r="G35" s="53">
        <f>F35/F36*100</f>
        <v>1.0973299035355837</v>
      </c>
      <c r="H35" s="53">
        <f t="shared" si="0"/>
        <v>0.89103750000000004</v>
      </c>
    </row>
    <row r="36" spans="1:8" ht="15.6">
      <c r="A36" s="81"/>
      <c r="B36" s="81"/>
      <c r="C36" s="16" t="s">
        <v>49</v>
      </c>
      <c r="D36" s="69">
        <f>SUM(D32,D31,D26,D25,D19,D6,D3)</f>
        <v>1375000</v>
      </c>
      <c r="E36" s="69">
        <f>SUM(E32,E31,E26,E25,E19,E6,E3)</f>
        <v>1704122.52</v>
      </c>
      <c r="F36" s="69">
        <f>SUM(F32,F31,F26,F25,F19,F6,F3)</f>
        <v>1624010.24</v>
      </c>
      <c r="G36" s="69"/>
      <c r="H36" s="80">
        <f>F36/E36</f>
        <v>0.95298913132137941</v>
      </c>
    </row>
    <row r="37" spans="1:8">
      <c r="A37" s="38"/>
      <c r="B37" s="38"/>
      <c r="C37" s="38"/>
      <c r="D37" s="39" t="s">
        <v>50</v>
      </c>
      <c r="E37" s="79" t="s">
        <v>50</v>
      </c>
      <c r="F37" s="39" t="s">
        <v>50</v>
      </c>
      <c r="G37" s="79" t="s">
        <v>50</v>
      </c>
      <c r="H37" s="79" t="s">
        <v>50</v>
      </c>
    </row>
    <row r="38" spans="1:8" ht="69" customHeight="1">
      <c r="A38" s="40"/>
    </row>
    <row r="39" spans="1:8" ht="41.4">
      <c r="A39" s="2"/>
      <c r="B39" s="2"/>
      <c r="C39" s="3" t="s">
        <v>51</v>
      </c>
      <c r="D39" s="30" t="s">
        <v>185</v>
      </c>
      <c r="E39" s="30" t="s">
        <v>189</v>
      </c>
      <c r="F39" s="30" t="s">
        <v>190</v>
      </c>
      <c r="G39" s="30" t="s">
        <v>192</v>
      </c>
      <c r="H39" s="30" t="s">
        <v>193</v>
      </c>
    </row>
    <row r="40" spans="1:8">
      <c r="A40" s="58" t="s">
        <v>1</v>
      </c>
      <c r="B40" s="58"/>
      <c r="C40" s="58" t="s">
        <v>52</v>
      </c>
      <c r="D40" s="53">
        <f>SUM(D41:D43)</f>
        <v>20000</v>
      </c>
      <c r="E40" s="53">
        <f>SUM(E41:E43)</f>
        <v>8625</v>
      </c>
      <c r="F40" s="53">
        <f>SUM(F41:F43)</f>
        <v>8624.51</v>
      </c>
      <c r="G40" s="53">
        <f>F40/F96*100</f>
        <v>0.53871864714359308</v>
      </c>
      <c r="H40" s="53">
        <f>F40/E40</f>
        <v>0.9999431884057971</v>
      </c>
    </row>
    <row r="41" spans="1:8" ht="41.4">
      <c r="A41" s="59"/>
      <c r="B41" s="59" t="s">
        <v>3</v>
      </c>
      <c r="C41" s="59" t="s">
        <v>53</v>
      </c>
      <c r="D41" s="60">
        <v>20000</v>
      </c>
      <c r="E41" s="60">
        <v>8625</v>
      </c>
      <c r="F41" s="60">
        <v>8624.51</v>
      </c>
      <c r="G41" s="53">
        <f>F41/F96*100</f>
        <v>0.53871864714359308</v>
      </c>
      <c r="H41" s="53">
        <f t="shared" ref="H41:H94" si="12">F41/E41</f>
        <v>0.9999431884057971</v>
      </c>
    </row>
    <row r="42" spans="1:8">
      <c r="A42" s="61"/>
      <c r="B42" s="59" t="s">
        <v>5</v>
      </c>
      <c r="C42" s="59" t="s">
        <v>54</v>
      </c>
      <c r="D42" s="60">
        <v>0</v>
      </c>
      <c r="E42" s="60">
        <v>0</v>
      </c>
      <c r="F42" s="60">
        <v>0</v>
      </c>
      <c r="G42" s="53">
        <f>F42/F96*100</f>
        <v>0</v>
      </c>
      <c r="H42" s="53"/>
    </row>
    <row r="43" spans="1:8" ht="27.6">
      <c r="A43" s="59"/>
      <c r="B43" s="59" t="s">
        <v>55</v>
      </c>
      <c r="C43" s="59" t="s">
        <v>56</v>
      </c>
      <c r="D43" s="60">
        <v>0</v>
      </c>
      <c r="E43" s="60">
        <v>0</v>
      </c>
      <c r="F43" s="60">
        <v>0</v>
      </c>
      <c r="G43" s="53">
        <f>F43/F96*100</f>
        <v>0</v>
      </c>
      <c r="H43" s="53"/>
    </row>
    <row r="44" spans="1:8">
      <c r="A44" s="58" t="s">
        <v>57</v>
      </c>
      <c r="B44" s="58"/>
      <c r="C44" s="58" t="s">
        <v>58</v>
      </c>
      <c r="D44" s="53">
        <f>SUM(D45,D46,D47,D58,D61)</f>
        <v>1058000</v>
      </c>
      <c r="E44" s="53">
        <f>SUM(E45,E46,E47,E58,E61)</f>
        <v>689719.15000000014</v>
      </c>
      <c r="F44" s="53">
        <f>SUM(F45,F46,F47,F58,F61)</f>
        <v>689519.35999999987</v>
      </c>
      <c r="G44" s="53">
        <f>F44/F96*100</f>
        <v>43.069917803853905</v>
      </c>
      <c r="H44" s="53">
        <f t="shared" si="12"/>
        <v>0.99971033137183407</v>
      </c>
    </row>
    <row r="45" spans="1:8" ht="27.6">
      <c r="A45" s="61"/>
      <c r="B45" s="59" t="s">
        <v>9</v>
      </c>
      <c r="C45" s="59" t="s">
        <v>59</v>
      </c>
      <c r="D45" s="60">
        <v>2000</v>
      </c>
      <c r="E45" s="60">
        <v>0</v>
      </c>
      <c r="F45" s="60">
        <v>0</v>
      </c>
      <c r="G45" s="53">
        <f>F45/F96*100</f>
        <v>0</v>
      </c>
      <c r="H45" s="53"/>
    </row>
    <row r="46" spans="1:8" ht="27.6">
      <c r="A46" s="59"/>
      <c r="B46" s="59" t="s">
        <v>20</v>
      </c>
      <c r="C46" s="59" t="s">
        <v>60</v>
      </c>
      <c r="D46" s="60">
        <v>0</v>
      </c>
      <c r="E46" s="60">
        <v>0</v>
      </c>
      <c r="F46" s="60">
        <v>0</v>
      </c>
      <c r="G46" s="53">
        <f>F46/F96*100</f>
        <v>0</v>
      </c>
      <c r="H46" s="53"/>
    </row>
    <row r="47" spans="1:8">
      <c r="A47" s="59"/>
      <c r="B47" s="59" t="s">
        <v>61</v>
      </c>
      <c r="C47" s="59" t="s">
        <v>62</v>
      </c>
      <c r="D47" s="60">
        <f>SUM(D48:D57)</f>
        <v>193000</v>
      </c>
      <c r="E47" s="60">
        <f>SUM(E48:E57)</f>
        <v>218529.82</v>
      </c>
      <c r="F47" s="60">
        <f>SUM(F48:F57)</f>
        <v>247525.90999999997</v>
      </c>
      <c r="G47" s="53">
        <f>F47/F96*100</f>
        <v>15.461379645705872</v>
      </c>
      <c r="H47" s="53">
        <f t="shared" si="12"/>
        <v>1.1326871087890886</v>
      </c>
    </row>
    <row r="48" spans="1:8">
      <c r="A48" s="13"/>
      <c r="B48" s="13" t="s">
        <v>63</v>
      </c>
      <c r="C48" s="13" t="s">
        <v>168</v>
      </c>
      <c r="D48" s="41">
        <v>3000</v>
      </c>
      <c r="E48" s="41">
        <v>0</v>
      </c>
      <c r="F48" s="41">
        <v>0</v>
      </c>
      <c r="G48" s="53">
        <f>F48/F96*100</f>
        <v>0</v>
      </c>
      <c r="H48" s="53"/>
    </row>
    <row r="49" spans="1:8">
      <c r="A49" s="13"/>
      <c r="B49" s="13" t="s">
        <v>64</v>
      </c>
      <c r="C49" s="13" t="s">
        <v>13</v>
      </c>
      <c r="D49" s="41">
        <v>10000</v>
      </c>
      <c r="E49" s="41">
        <v>18171.650000000001</v>
      </c>
      <c r="F49" s="41">
        <v>18171.650000000001</v>
      </c>
      <c r="G49" s="53">
        <f>F49/F96*100</f>
        <v>1.1350681609003728</v>
      </c>
      <c r="H49" s="53">
        <f t="shared" si="12"/>
        <v>1</v>
      </c>
    </row>
    <row r="50" spans="1:8">
      <c r="A50" s="13"/>
      <c r="B50" s="13" t="s">
        <v>65</v>
      </c>
      <c r="C50" s="13" t="s">
        <v>14</v>
      </c>
      <c r="D50" s="41">
        <v>30000</v>
      </c>
      <c r="E50" s="41">
        <v>45681.14</v>
      </c>
      <c r="F50" s="41">
        <v>45681.14</v>
      </c>
      <c r="G50" s="53">
        <f>F50/F96*100</f>
        <v>2.8534121869853561</v>
      </c>
      <c r="H50" s="53">
        <f t="shared" si="12"/>
        <v>1</v>
      </c>
    </row>
    <row r="51" spans="1:8" ht="27.6">
      <c r="A51" s="13"/>
      <c r="B51" s="13" t="s">
        <v>176</v>
      </c>
      <c r="C51" s="13" t="s">
        <v>186</v>
      </c>
      <c r="D51" s="41">
        <v>10000</v>
      </c>
      <c r="E51" s="41">
        <v>5380.42</v>
      </c>
      <c r="F51" s="41">
        <v>5380.42</v>
      </c>
      <c r="G51" s="53">
        <f>F51/F96*100</f>
        <v>0.33608084209587918</v>
      </c>
      <c r="H51" s="53">
        <f t="shared" si="12"/>
        <v>1</v>
      </c>
    </row>
    <row r="52" spans="1:8" ht="27.6">
      <c r="A52" s="13"/>
      <c r="B52" s="13" t="s">
        <v>66</v>
      </c>
      <c r="C52" s="13" t="s">
        <v>69</v>
      </c>
      <c r="D52" s="41">
        <v>20000</v>
      </c>
      <c r="E52" s="41">
        <v>8409.17</v>
      </c>
      <c r="F52" s="41">
        <v>8409.17</v>
      </c>
      <c r="G52" s="53">
        <f>F52/F96*100</f>
        <v>0.52526771793417693</v>
      </c>
      <c r="H52" s="53">
        <f t="shared" si="12"/>
        <v>1</v>
      </c>
    </row>
    <row r="53" spans="1:8">
      <c r="A53" s="13"/>
      <c r="B53" s="13" t="s">
        <v>67</v>
      </c>
      <c r="C53" s="13" t="s">
        <v>15</v>
      </c>
      <c r="D53" s="41">
        <v>50000</v>
      </c>
      <c r="E53" s="41">
        <v>56979.03</v>
      </c>
      <c r="F53" s="41">
        <v>56979.03</v>
      </c>
      <c r="G53" s="53">
        <f>F53/F96*100</f>
        <v>3.5591199914144922</v>
      </c>
      <c r="H53" s="53">
        <f t="shared" si="12"/>
        <v>1</v>
      </c>
    </row>
    <row r="54" spans="1:8">
      <c r="A54" s="13"/>
      <c r="B54" s="13" t="s">
        <v>68</v>
      </c>
      <c r="C54" s="13" t="s">
        <v>72</v>
      </c>
      <c r="D54" s="41">
        <v>25000</v>
      </c>
      <c r="E54" s="41">
        <v>23908.41</v>
      </c>
      <c r="F54" s="41">
        <v>23908.41</v>
      </c>
      <c r="G54" s="53">
        <f>F54/F96*100</f>
        <v>1.4934073113202202</v>
      </c>
      <c r="H54" s="53">
        <f t="shared" si="12"/>
        <v>1</v>
      </c>
    </row>
    <row r="55" spans="1:8">
      <c r="A55" s="13"/>
      <c r="B55" s="13" t="s">
        <v>70</v>
      </c>
      <c r="C55" s="13" t="s">
        <v>150</v>
      </c>
      <c r="D55" s="41">
        <v>15000</v>
      </c>
      <c r="E55" s="41">
        <v>0</v>
      </c>
      <c r="F55" s="41">
        <v>0</v>
      </c>
      <c r="G55" s="53">
        <f>F55/F96*100</f>
        <v>0</v>
      </c>
      <c r="H55" s="53"/>
    </row>
    <row r="56" spans="1:8">
      <c r="A56" s="13"/>
      <c r="B56" s="13" t="s">
        <v>71</v>
      </c>
      <c r="C56" s="13" t="s">
        <v>177</v>
      </c>
      <c r="D56" s="41">
        <v>20000</v>
      </c>
      <c r="E56" s="41">
        <v>50000</v>
      </c>
      <c r="F56" s="41">
        <v>67889.48</v>
      </c>
      <c r="G56" s="53">
        <f>F56/F96*100</f>
        <v>4.240626867019925</v>
      </c>
      <c r="H56" s="53">
        <f t="shared" si="12"/>
        <v>1.3577895999999998</v>
      </c>
    </row>
    <row r="57" spans="1:8">
      <c r="A57" s="13"/>
      <c r="B57" s="13" t="s">
        <v>73</v>
      </c>
      <c r="C57" s="13" t="s">
        <v>155</v>
      </c>
      <c r="D57" s="41">
        <v>10000</v>
      </c>
      <c r="E57" s="41">
        <v>10000</v>
      </c>
      <c r="F57" s="41">
        <v>21106.61</v>
      </c>
      <c r="G57" s="53">
        <f>F57/F96*100</f>
        <v>1.3183965680354517</v>
      </c>
      <c r="H57" s="53">
        <f t="shared" si="12"/>
        <v>2.1106609999999999</v>
      </c>
    </row>
    <row r="58" spans="1:8">
      <c r="A58" s="59"/>
      <c r="B58" s="59" t="s">
        <v>74</v>
      </c>
      <c r="C58" s="59" t="s">
        <v>75</v>
      </c>
      <c r="D58" s="60">
        <f>SUM(D59+D60)</f>
        <v>858000</v>
      </c>
      <c r="E58" s="60">
        <f>SUM(E59+E60)</f>
        <v>453673.53</v>
      </c>
      <c r="F58" s="60">
        <f>SUM(F59+F60)</f>
        <v>424370.99</v>
      </c>
      <c r="G58" s="53">
        <f>F58/F96*100</f>
        <v>26.50777442658044</v>
      </c>
      <c r="H58" s="53">
        <f t="shared" si="12"/>
        <v>0.93541051425239641</v>
      </c>
    </row>
    <row r="59" spans="1:8">
      <c r="A59" s="59"/>
      <c r="B59" s="59" t="s">
        <v>156</v>
      </c>
      <c r="C59" s="59" t="s">
        <v>157</v>
      </c>
      <c r="D59" s="60">
        <v>800000</v>
      </c>
      <c r="E59" s="60">
        <v>390000</v>
      </c>
      <c r="F59" s="60">
        <v>363737.77</v>
      </c>
      <c r="G59" s="53">
        <f>F59/F96*100</f>
        <v>22.720400274268034</v>
      </c>
      <c r="H59" s="53">
        <f t="shared" si="12"/>
        <v>0.9326609487179488</v>
      </c>
    </row>
    <row r="60" spans="1:8">
      <c r="A60" s="59"/>
      <c r="B60" s="59" t="s">
        <v>158</v>
      </c>
      <c r="C60" s="59" t="s">
        <v>159</v>
      </c>
      <c r="D60" s="60">
        <v>58000</v>
      </c>
      <c r="E60" s="60">
        <v>63673.53</v>
      </c>
      <c r="F60" s="60">
        <v>60633.22</v>
      </c>
      <c r="G60" s="53">
        <f>F60/F96*100</f>
        <v>3.7873741523124038</v>
      </c>
      <c r="H60" s="53">
        <f t="shared" si="12"/>
        <v>0.95225158711948277</v>
      </c>
    </row>
    <row r="61" spans="1:8">
      <c r="A61" s="59"/>
      <c r="B61" s="59" t="s">
        <v>76</v>
      </c>
      <c r="C61" s="59" t="s">
        <v>77</v>
      </c>
      <c r="D61" s="60">
        <v>5000</v>
      </c>
      <c r="E61" s="60">
        <v>17515.8</v>
      </c>
      <c r="F61" s="60">
        <v>17622.46</v>
      </c>
      <c r="G61" s="53">
        <f>F61/F96*100</f>
        <v>1.1007637315676</v>
      </c>
      <c r="H61" s="53">
        <f t="shared" si="12"/>
        <v>1.0060893593212985</v>
      </c>
    </row>
    <row r="62" spans="1:8">
      <c r="A62" s="58" t="s">
        <v>22</v>
      </c>
      <c r="B62" s="58"/>
      <c r="C62" s="58" t="s">
        <v>78</v>
      </c>
      <c r="D62" s="53">
        <f>SUM(D63:D72)</f>
        <v>68500</v>
      </c>
      <c r="E62" s="53">
        <f>SUM(E63:E72)</f>
        <v>45587.39</v>
      </c>
      <c r="F62" s="53">
        <f>SUM(F63:F72)</f>
        <v>32255.21</v>
      </c>
      <c r="G62" s="53">
        <f>F62/F96*100</f>
        <v>2.0147791694290449</v>
      </c>
      <c r="H62" s="53">
        <f t="shared" si="12"/>
        <v>0.70754675799601596</v>
      </c>
    </row>
    <row r="63" spans="1:8" ht="27.6">
      <c r="A63" s="62"/>
      <c r="B63" s="59" t="s">
        <v>24</v>
      </c>
      <c r="C63" s="59" t="s">
        <v>183</v>
      </c>
      <c r="D63" s="60">
        <v>0</v>
      </c>
      <c r="E63" s="60">
        <v>0</v>
      </c>
      <c r="F63" s="60">
        <v>0</v>
      </c>
      <c r="G63" s="53">
        <f>F63/F96*100</f>
        <v>0</v>
      </c>
      <c r="H63" s="53"/>
    </row>
    <row r="64" spans="1:8" ht="27.6">
      <c r="A64" s="59"/>
      <c r="B64" s="59" t="s">
        <v>28</v>
      </c>
      <c r="C64" s="59" t="s">
        <v>79</v>
      </c>
      <c r="D64" s="60">
        <v>5000</v>
      </c>
      <c r="E64" s="60">
        <v>14375</v>
      </c>
      <c r="F64" s="60">
        <v>14375</v>
      </c>
      <c r="G64" s="53">
        <f>F64/F96*100</f>
        <v>0.89791542391268031</v>
      </c>
      <c r="H64" s="53">
        <f t="shared" si="12"/>
        <v>1</v>
      </c>
    </row>
    <row r="65" spans="1:8">
      <c r="A65" s="61"/>
      <c r="B65" s="59" t="s">
        <v>80</v>
      </c>
      <c r="C65" s="59" t="s">
        <v>81</v>
      </c>
      <c r="D65" s="60">
        <v>0</v>
      </c>
      <c r="E65" s="60">
        <v>0</v>
      </c>
      <c r="F65" s="60">
        <v>0</v>
      </c>
      <c r="G65" s="53">
        <f>F65/F96*100</f>
        <v>0</v>
      </c>
      <c r="H65" s="53"/>
    </row>
    <row r="66" spans="1:8">
      <c r="A66" s="61"/>
      <c r="B66" s="59" t="s">
        <v>82</v>
      </c>
      <c r="C66" s="59" t="s">
        <v>83</v>
      </c>
      <c r="D66" s="60">
        <v>5000</v>
      </c>
      <c r="E66" s="60">
        <v>5000</v>
      </c>
      <c r="F66" s="60">
        <v>4340.62</v>
      </c>
      <c r="G66" s="53">
        <f>F66/F96*100</f>
        <v>0.27113110590218142</v>
      </c>
      <c r="H66" s="53">
        <f t="shared" si="12"/>
        <v>0.86812400000000001</v>
      </c>
    </row>
    <row r="67" spans="1:8" ht="27.6">
      <c r="A67" s="59"/>
      <c r="B67" s="59" t="s">
        <v>84</v>
      </c>
      <c r="C67" s="59" t="s">
        <v>85</v>
      </c>
      <c r="D67" s="60">
        <v>3000</v>
      </c>
      <c r="E67" s="60">
        <v>1000</v>
      </c>
      <c r="F67" s="60">
        <v>440</v>
      </c>
      <c r="G67" s="53">
        <f>F67/F96*100</f>
        <v>2.748401993193595E-2</v>
      </c>
      <c r="H67" s="53">
        <f t="shared" si="12"/>
        <v>0.44</v>
      </c>
    </row>
    <row r="68" spans="1:8">
      <c r="A68" s="61"/>
      <c r="B68" s="59" t="s">
        <v>86</v>
      </c>
      <c r="C68" s="59" t="s">
        <v>87</v>
      </c>
      <c r="D68" s="60">
        <v>3000</v>
      </c>
      <c r="E68" s="60">
        <v>0</v>
      </c>
      <c r="F68" s="60">
        <v>0</v>
      </c>
      <c r="G68" s="53">
        <f>F68/F96*100</f>
        <v>0</v>
      </c>
      <c r="H68" s="53"/>
    </row>
    <row r="69" spans="1:8">
      <c r="A69" s="61"/>
      <c r="B69" s="59" t="s">
        <v>88</v>
      </c>
      <c r="C69" s="59" t="s">
        <v>89</v>
      </c>
      <c r="D69" s="60">
        <v>10000</v>
      </c>
      <c r="E69" s="60">
        <v>10000</v>
      </c>
      <c r="F69" s="60">
        <v>0</v>
      </c>
      <c r="G69" s="53">
        <f>F69/F96*100</f>
        <v>0</v>
      </c>
      <c r="H69" s="53">
        <f t="shared" si="12"/>
        <v>0</v>
      </c>
    </row>
    <row r="70" spans="1:8">
      <c r="A70" s="61"/>
      <c r="B70" s="59" t="s">
        <v>90</v>
      </c>
      <c r="C70" s="59" t="s">
        <v>91</v>
      </c>
      <c r="D70" s="60">
        <v>5000</v>
      </c>
      <c r="E70" s="60">
        <v>4000</v>
      </c>
      <c r="F70" s="60">
        <v>2887.2</v>
      </c>
      <c r="G70" s="53">
        <f>F70/F96*100</f>
        <v>0.18034514169883062</v>
      </c>
      <c r="H70" s="53">
        <f t="shared" si="12"/>
        <v>0.7218</v>
      </c>
    </row>
    <row r="71" spans="1:8" ht="27.6">
      <c r="A71" s="61"/>
      <c r="B71" s="59" t="s">
        <v>92</v>
      </c>
      <c r="C71" s="59" t="s">
        <v>93</v>
      </c>
      <c r="D71" s="60">
        <v>0</v>
      </c>
      <c r="E71" s="60">
        <v>0</v>
      </c>
      <c r="F71" s="60">
        <v>0</v>
      </c>
      <c r="G71" s="53">
        <f>F71/F96*100</f>
        <v>0</v>
      </c>
      <c r="H71" s="53"/>
    </row>
    <row r="72" spans="1:8">
      <c r="A72" s="61"/>
      <c r="B72" s="59" t="s">
        <v>94</v>
      </c>
      <c r="C72" s="59" t="s">
        <v>95</v>
      </c>
      <c r="D72" s="60">
        <f>SUM(D73:D76)</f>
        <v>37500</v>
      </c>
      <c r="E72" s="60">
        <f>SUM(E73:E76)</f>
        <v>11212.39</v>
      </c>
      <c r="F72" s="60">
        <f>SUM(F73:F76)</f>
        <v>10212.39</v>
      </c>
      <c r="G72" s="53">
        <f>F72/F96*100</f>
        <v>0.63790347798341684</v>
      </c>
      <c r="H72" s="53">
        <f t="shared" si="12"/>
        <v>0.91081294888957665</v>
      </c>
    </row>
    <row r="73" spans="1:8">
      <c r="A73" s="7"/>
      <c r="B73" s="13" t="s">
        <v>96</v>
      </c>
      <c r="C73" s="13" t="s">
        <v>97</v>
      </c>
      <c r="D73" s="41">
        <v>7000</v>
      </c>
      <c r="E73" s="41">
        <v>1000</v>
      </c>
      <c r="F73" s="41">
        <v>0</v>
      </c>
      <c r="G73" s="53">
        <f>F73/F96*100</f>
        <v>0</v>
      </c>
      <c r="H73" s="53">
        <f t="shared" si="12"/>
        <v>0</v>
      </c>
    </row>
    <row r="74" spans="1:8" ht="27.6">
      <c r="A74" s="7"/>
      <c r="B74" s="13" t="s">
        <v>98</v>
      </c>
      <c r="C74" s="13" t="s">
        <v>18</v>
      </c>
      <c r="D74" s="41">
        <v>10000</v>
      </c>
      <c r="E74" s="41">
        <v>0</v>
      </c>
      <c r="F74" s="41">
        <v>0</v>
      </c>
      <c r="G74" s="53">
        <f>F74/F96*100</f>
        <v>0</v>
      </c>
      <c r="H74" s="53"/>
    </row>
    <row r="75" spans="1:8">
      <c r="A75" s="7"/>
      <c r="B75" s="65" t="s">
        <v>163</v>
      </c>
      <c r="C75" s="65" t="s">
        <v>164</v>
      </c>
      <c r="D75" s="41">
        <v>0</v>
      </c>
      <c r="E75" s="41">
        <v>0</v>
      </c>
      <c r="F75" s="41">
        <v>0</v>
      </c>
      <c r="G75" s="53">
        <v>0</v>
      </c>
      <c r="H75" s="53"/>
    </row>
    <row r="76" spans="1:8">
      <c r="A76" s="7"/>
      <c r="B76" s="65" t="s">
        <v>178</v>
      </c>
      <c r="C76" s="65" t="s">
        <v>179</v>
      </c>
      <c r="D76" s="41">
        <v>20500</v>
      </c>
      <c r="E76" s="41">
        <v>10212.39</v>
      </c>
      <c r="F76" s="41">
        <v>10212.39</v>
      </c>
      <c r="G76" s="53">
        <f>F76/F96*100</f>
        <v>0.63790347798341684</v>
      </c>
      <c r="H76" s="53">
        <f t="shared" si="12"/>
        <v>1</v>
      </c>
    </row>
    <row r="77" spans="1:8">
      <c r="A77" s="58" t="s">
        <v>32</v>
      </c>
      <c r="B77" s="58"/>
      <c r="C77" s="58" t="s">
        <v>99</v>
      </c>
      <c r="D77" s="53">
        <f>SUM(D78:D81,D82)</f>
        <v>12000</v>
      </c>
      <c r="E77" s="53">
        <f>SUM(E78:E81,E82)</f>
        <v>5115.9799999999996</v>
      </c>
      <c r="F77" s="53">
        <f>SUM(F78:F81,F82)</f>
        <v>1565.78</v>
      </c>
      <c r="G77" s="53">
        <f>F77/F96*100</f>
        <v>9.7804383475060638E-2</v>
      </c>
      <c r="H77" s="53">
        <f t="shared" si="12"/>
        <v>0.30605670858760198</v>
      </c>
    </row>
    <row r="78" spans="1:8" ht="27.6">
      <c r="A78" s="59"/>
      <c r="B78" s="59" t="s">
        <v>100</v>
      </c>
      <c r="C78" s="59" t="s">
        <v>101</v>
      </c>
      <c r="D78" s="60">
        <v>0</v>
      </c>
      <c r="E78" s="60">
        <v>0</v>
      </c>
      <c r="F78" s="60">
        <v>0</v>
      </c>
      <c r="G78" s="53">
        <v>0</v>
      </c>
      <c r="H78" s="53"/>
    </row>
    <row r="79" spans="1:8">
      <c r="A79" s="59"/>
      <c r="B79" s="59" t="s">
        <v>102</v>
      </c>
      <c r="C79" s="59" t="s">
        <v>103</v>
      </c>
      <c r="D79" s="60">
        <v>4000</v>
      </c>
      <c r="E79" s="60">
        <v>1000</v>
      </c>
      <c r="F79" s="60">
        <v>449.8</v>
      </c>
      <c r="G79" s="53">
        <f>F79/F96*100</f>
        <v>2.8096164012238162E-2</v>
      </c>
      <c r="H79" s="53">
        <f t="shared" si="12"/>
        <v>0.44980000000000003</v>
      </c>
    </row>
    <row r="80" spans="1:8">
      <c r="A80" s="59"/>
      <c r="B80" s="59" t="s">
        <v>104</v>
      </c>
      <c r="C80" s="59" t="s">
        <v>105</v>
      </c>
      <c r="D80" s="60">
        <v>0</v>
      </c>
      <c r="E80" s="60">
        <v>0</v>
      </c>
      <c r="F80" s="60">
        <v>0</v>
      </c>
      <c r="G80" s="53">
        <v>0</v>
      </c>
      <c r="H80" s="53"/>
    </row>
    <row r="81" spans="1:8">
      <c r="A81" s="63"/>
      <c r="B81" s="59" t="s">
        <v>106</v>
      </c>
      <c r="C81" s="59" t="s">
        <v>107</v>
      </c>
      <c r="D81" s="60">
        <v>3000</v>
      </c>
      <c r="E81" s="60">
        <v>3000</v>
      </c>
      <c r="F81" s="60">
        <v>0</v>
      </c>
      <c r="G81" s="53">
        <f>F81/F96*100</f>
        <v>0</v>
      </c>
      <c r="H81" s="53">
        <f t="shared" si="12"/>
        <v>0</v>
      </c>
    </row>
    <row r="82" spans="1:8">
      <c r="A82" s="62"/>
      <c r="B82" s="59" t="s">
        <v>108</v>
      </c>
      <c r="C82" s="59" t="s">
        <v>182</v>
      </c>
      <c r="D82" s="60">
        <v>5000</v>
      </c>
      <c r="E82" s="60">
        <v>1115.98</v>
      </c>
      <c r="F82" s="60">
        <v>1115.98</v>
      </c>
      <c r="G82" s="53">
        <f>F82/F96*100</f>
        <v>6.9708219462822463E-2</v>
      </c>
      <c r="H82" s="53">
        <f t="shared" si="12"/>
        <v>1</v>
      </c>
    </row>
    <row r="83" spans="1:8" ht="27.6">
      <c r="A83" s="58" t="s">
        <v>34</v>
      </c>
      <c r="B83" s="58"/>
      <c r="C83" s="58" t="s">
        <v>110</v>
      </c>
      <c r="D83" s="53">
        <f>D84+D85</f>
        <v>1500</v>
      </c>
      <c r="E83" s="53">
        <f>E84+E85</f>
        <v>75</v>
      </c>
      <c r="F83" s="53">
        <f>F84+F85</f>
        <v>75</v>
      </c>
      <c r="G83" s="53">
        <f>F83/F96*100</f>
        <v>4.6847761247618101E-3</v>
      </c>
      <c r="H83" s="53">
        <f t="shared" si="12"/>
        <v>1</v>
      </c>
    </row>
    <row r="84" spans="1:8" ht="27.6">
      <c r="A84" s="59"/>
      <c r="B84" s="59" t="s">
        <v>36</v>
      </c>
      <c r="C84" s="59" t="s">
        <v>111</v>
      </c>
      <c r="D84" s="60">
        <v>1000</v>
      </c>
      <c r="E84" s="60">
        <v>0</v>
      </c>
      <c r="F84" s="60">
        <v>0</v>
      </c>
      <c r="G84" s="53">
        <f>F84/F96*100</f>
        <v>0</v>
      </c>
      <c r="H84" s="53"/>
    </row>
    <row r="85" spans="1:8">
      <c r="A85" s="59"/>
      <c r="B85" s="59" t="s">
        <v>38</v>
      </c>
      <c r="C85" s="59" t="s">
        <v>112</v>
      </c>
      <c r="D85" s="60">
        <v>500</v>
      </c>
      <c r="E85" s="60">
        <v>75</v>
      </c>
      <c r="F85" s="60">
        <v>75</v>
      </c>
      <c r="G85" s="53">
        <f>F85/F96*100</f>
        <v>4.6847761247618101E-3</v>
      </c>
      <c r="H85" s="53">
        <f t="shared" si="12"/>
        <v>1</v>
      </c>
    </row>
    <row r="86" spans="1:8">
      <c r="A86" s="58" t="s">
        <v>42</v>
      </c>
      <c r="B86" s="58"/>
      <c r="C86" s="58" t="s">
        <v>113</v>
      </c>
      <c r="D86" s="53">
        <f>SUM(D87,D90,D92,D93)</f>
        <v>115000</v>
      </c>
      <c r="E86" s="53">
        <f>SUM(E87,E90,E92,E93)</f>
        <v>105000</v>
      </c>
      <c r="F86" s="53">
        <f>SUM(F87,F90,F92,F93)</f>
        <v>95890.43</v>
      </c>
      <c r="G86" s="53">
        <f>F86/F96*100</f>
        <v>5.9896692940952478</v>
      </c>
      <c r="H86" s="53">
        <f t="shared" si="12"/>
        <v>0.91324219047619037</v>
      </c>
    </row>
    <row r="87" spans="1:8">
      <c r="A87" s="59"/>
      <c r="B87" s="59" t="s">
        <v>114</v>
      </c>
      <c r="C87" s="59" t="s">
        <v>115</v>
      </c>
      <c r="D87" s="60">
        <f>D88+D89</f>
        <v>70000</v>
      </c>
      <c r="E87" s="60">
        <f t="shared" ref="E87" si="13">E88+E89</f>
        <v>70000</v>
      </c>
      <c r="F87" s="60">
        <f t="shared" ref="F87" si="14">F88+F89</f>
        <v>60155.12</v>
      </c>
      <c r="G87" s="53">
        <f>F87/F96*100</f>
        <v>3.7575102661090889</v>
      </c>
      <c r="H87" s="53">
        <f t="shared" si="12"/>
        <v>0.8593588571428572</v>
      </c>
    </row>
    <row r="88" spans="1:8">
      <c r="A88" s="13"/>
      <c r="B88" s="13" t="s">
        <v>116</v>
      </c>
      <c r="C88" s="13" t="s">
        <v>117</v>
      </c>
      <c r="D88" s="41">
        <v>70000</v>
      </c>
      <c r="E88" s="41">
        <v>70000</v>
      </c>
      <c r="F88" s="41">
        <v>60155.12</v>
      </c>
      <c r="G88" s="53">
        <f>F88/F96*100</f>
        <v>3.7575102661090889</v>
      </c>
      <c r="H88" s="53">
        <f t="shared" si="12"/>
        <v>0.8593588571428572</v>
      </c>
    </row>
    <row r="89" spans="1:8">
      <c r="A89" s="13"/>
      <c r="B89" s="13" t="s">
        <v>118</v>
      </c>
      <c r="C89" s="13" t="s">
        <v>119</v>
      </c>
      <c r="D89" s="41">
        <v>0</v>
      </c>
      <c r="E89" s="41">
        <v>0</v>
      </c>
      <c r="F89" s="41">
        <v>0</v>
      </c>
      <c r="G89" s="53">
        <f>F89/F96*100</f>
        <v>0</v>
      </c>
      <c r="H89" s="53"/>
    </row>
    <row r="90" spans="1:8">
      <c r="A90" s="59"/>
      <c r="B90" s="59" t="s">
        <v>120</v>
      </c>
      <c r="C90" s="59" t="s">
        <v>121</v>
      </c>
      <c r="D90" s="60">
        <f>SUM(D91:D91)</f>
        <v>45000</v>
      </c>
      <c r="E90" s="60">
        <f>SUM(E91:E91)</f>
        <v>35000</v>
      </c>
      <c r="F90" s="60">
        <f>SUM(F91:F91)</f>
        <v>35735.31</v>
      </c>
      <c r="G90" s="53">
        <f>F90/F96*100</f>
        <v>2.2321590279861594</v>
      </c>
      <c r="H90" s="53">
        <f t="shared" si="12"/>
        <v>1.0210088571428571</v>
      </c>
    </row>
    <row r="91" spans="1:8">
      <c r="A91" s="13"/>
      <c r="B91" s="42" t="s">
        <v>122</v>
      </c>
      <c r="C91" s="13" t="s">
        <v>123</v>
      </c>
      <c r="D91" s="41">
        <v>45000</v>
      </c>
      <c r="E91" s="41">
        <v>35000</v>
      </c>
      <c r="F91" s="41">
        <v>35735.31</v>
      </c>
      <c r="G91" s="53">
        <f>F91/F96*100</f>
        <v>2.2321590279861594</v>
      </c>
      <c r="H91" s="53">
        <f t="shared" si="12"/>
        <v>1.0210088571428571</v>
      </c>
    </row>
    <row r="92" spans="1:8">
      <c r="A92" s="61"/>
      <c r="B92" s="59" t="s">
        <v>124</v>
      </c>
      <c r="C92" s="59" t="s">
        <v>125</v>
      </c>
      <c r="D92" s="60">
        <v>0</v>
      </c>
      <c r="E92" s="60">
        <v>0</v>
      </c>
      <c r="F92" s="60">
        <v>0</v>
      </c>
      <c r="G92" s="53">
        <v>0</v>
      </c>
      <c r="H92" s="53"/>
    </row>
    <row r="93" spans="1:8" ht="27.6">
      <c r="A93" s="61"/>
      <c r="B93" s="59" t="s">
        <v>126</v>
      </c>
      <c r="C93" s="59" t="s">
        <v>127</v>
      </c>
      <c r="D93" s="60">
        <v>0</v>
      </c>
      <c r="E93" s="60">
        <v>0</v>
      </c>
      <c r="F93" s="60">
        <v>0</v>
      </c>
      <c r="G93" s="53">
        <v>0</v>
      </c>
      <c r="H93" s="53"/>
    </row>
    <row r="94" spans="1:8">
      <c r="A94" s="2" t="s">
        <v>44</v>
      </c>
      <c r="B94" s="2"/>
      <c r="C94" s="2" t="s">
        <v>128</v>
      </c>
      <c r="D94" s="31">
        <v>100000</v>
      </c>
      <c r="E94" s="31">
        <v>850000</v>
      </c>
      <c r="F94" s="31">
        <v>773000</v>
      </c>
      <c r="G94" s="53">
        <f>F94/F96*100</f>
        <v>48.284425925878388</v>
      </c>
      <c r="H94" s="53">
        <f t="shared" si="12"/>
        <v>0.90941176470588236</v>
      </c>
    </row>
    <row r="95" spans="1:8" ht="27.6">
      <c r="A95" s="2" t="s">
        <v>129</v>
      </c>
      <c r="B95" s="2"/>
      <c r="C95" s="2" t="s">
        <v>130</v>
      </c>
      <c r="D95" s="31"/>
      <c r="E95" s="31"/>
      <c r="F95" s="31"/>
      <c r="G95" s="53"/>
      <c r="H95" s="53"/>
    </row>
    <row r="96" spans="1:8" ht="15.6">
      <c r="A96" s="81"/>
      <c r="B96" s="81"/>
      <c r="C96" s="16" t="s">
        <v>131</v>
      </c>
      <c r="D96" s="43">
        <f>SUM(D95,D94,D86,D83,D77,D62,D44,D40)</f>
        <v>1375000</v>
      </c>
      <c r="E96" s="43">
        <f>SUM(E95,E94,E86,E83,E77,E62,E44,E40)</f>
        <v>1704122.52</v>
      </c>
      <c r="F96" s="43">
        <f>SUM(F95,F94,F86,F83,F77,F62,F44,F40)</f>
        <v>1600930.2899999998</v>
      </c>
      <c r="G96" s="43" t="s">
        <v>50</v>
      </c>
      <c r="H96" s="43">
        <f>F96/E96</f>
        <v>0.93944553352889193</v>
      </c>
    </row>
    <row r="97" spans="1:8">
      <c r="A97" s="82"/>
      <c r="B97" s="82"/>
      <c r="C97" s="44"/>
      <c r="D97" s="45"/>
      <c r="E97" s="45"/>
      <c r="F97" s="45"/>
      <c r="G97" s="45"/>
      <c r="H97" s="45"/>
    </row>
    <row r="98" spans="1:8">
      <c r="A98" s="7"/>
      <c r="B98" s="7"/>
      <c r="C98" s="14"/>
      <c r="D98" s="41"/>
      <c r="E98" s="41"/>
      <c r="F98" s="41"/>
      <c r="G98" s="41"/>
      <c r="H98" s="41"/>
    </row>
    <row r="99" spans="1:8">
      <c r="A99" s="20" t="s">
        <v>132</v>
      </c>
      <c r="B99" s="20"/>
      <c r="C99" s="21" t="s">
        <v>133</v>
      </c>
      <c r="D99" s="46">
        <v>0</v>
      </c>
      <c r="E99" s="46">
        <v>0</v>
      </c>
      <c r="F99" s="46">
        <v>0</v>
      </c>
      <c r="G99" s="46">
        <v>0</v>
      </c>
      <c r="H99" s="46">
        <v>0</v>
      </c>
    </row>
    <row r="100" spans="1:8" ht="43.2">
      <c r="A100" s="13"/>
      <c r="B100" s="13"/>
      <c r="C100" s="6" t="s">
        <v>134</v>
      </c>
      <c r="D100" s="41">
        <v>0</v>
      </c>
      <c r="E100" s="41">
        <v>0</v>
      </c>
      <c r="F100" s="41">
        <v>0</v>
      </c>
      <c r="G100" s="41">
        <v>0</v>
      </c>
      <c r="H100" s="41">
        <v>0</v>
      </c>
    </row>
    <row r="101" spans="1:8" ht="28.8">
      <c r="A101" s="13"/>
      <c r="B101" s="13"/>
      <c r="C101" s="6" t="s">
        <v>135</v>
      </c>
      <c r="D101" s="41">
        <v>0</v>
      </c>
      <c r="E101" s="41">
        <v>0</v>
      </c>
      <c r="F101" s="41">
        <v>0</v>
      </c>
      <c r="G101" s="41">
        <v>0</v>
      </c>
      <c r="H101" s="41">
        <v>0</v>
      </c>
    </row>
    <row r="102" spans="1:8">
      <c r="A102" s="23"/>
      <c r="B102" s="23"/>
      <c r="C102" s="16" t="s">
        <v>136</v>
      </c>
      <c r="D102" s="47">
        <v>0</v>
      </c>
      <c r="E102" s="47">
        <v>0</v>
      </c>
      <c r="F102" s="47">
        <v>0</v>
      </c>
      <c r="G102" s="47">
        <v>0</v>
      </c>
      <c r="H102" s="47">
        <v>0</v>
      </c>
    </row>
    <row r="103" spans="1:8">
      <c r="A103" s="7"/>
      <c r="B103" s="7"/>
      <c r="C103" s="14"/>
      <c r="D103" s="41"/>
      <c r="E103" s="41"/>
      <c r="F103" s="41"/>
      <c r="G103" s="41"/>
      <c r="H103" s="41"/>
    </row>
    <row r="104" spans="1:8" ht="36">
      <c r="A104" s="83" t="s">
        <v>137</v>
      </c>
      <c r="B104" s="83"/>
      <c r="C104" s="25" t="s">
        <v>138</v>
      </c>
      <c r="D104" s="66">
        <f>SUM(D92+D96)</f>
        <v>1375000</v>
      </c>
      <c r="E104" s="66">
        <f>SUM(E92+E96)</f>
        <v>1704122.52</v>
      </c>
      <c r="F104" s="66">
        <f>SUM(F92+F96)</f>
        <v>1600930.2899999998</v>
      </c>
      <c r="G104" s="66" t="e">
        <f>SUM(G92+G96)</f>
        <v>#VALUE!</v>
      </c>
      <c r="H104" s="66">
        <f>SUM(H92+H96)</f>
        <v>0.93944553352889193</v>
      </c>
    </row>
    <row r="105" spans="1:8" ht="18">
      <c r="A105" s="26"/>
    </row>
  </sheetData>
  <mergeCells count="4">
    <mergeCell ref="A36:B36"/>
    <mergeCell ref="A96:B96"/>
    <mergeCell ref="A97:B97"/>
    <mergeCell ref="A104:B10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Izvješće 2025</vt:lpstr>
      <vt:lpstr>Izvješće</vt:lpstr>
      <vt:lpstr>List1</vt:lpstr>
      <vt:lpstr>'Izvješće 2025'!_Hlk54087109</vt:lpstr>
      <vt:lpstr>Izvješće!_Hlk54516215</vt:lpstr>
      <vt:lpstr>'Izvješće 2025'!_Toc55895370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Galić</dc:creator>
  <cp:lastModifiedBy>Zvonimir</cp:lastModifiedBy>
  <cp:lastPrinted>2026-03-10T14:13:55Z</cp:lastPrinted>
  <dcterms:created xsi:type="dcterms:W3CDTF">2015-06-05T18:17:00Z</dcterms:created>
  <dcterms:modified xsi:type="dcterms:W3CDTF">2026-03-22T12:27:48Z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1033-11.2.0.9889</vt:lpwstr>
  </property>
</Properties>
</file>