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vonimir\Desktop\"/>
    </mc:Choice>
  </mc:AlternateContent>
  <xr:revisionPtr revIDLastSave="0" documentId="13_ncr:1_{B1770517-293E-499D-BC84-CD74C1FEDB3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ogram rada" sheetId="1" r:id="rId1"/>
    <sheet name="Izvješće" sheetId="2" r:id="rId2"/>
  </sheets>
  <definedNames>
    <definedName name="_Hlk54087109" localSheetId="0">'Program rada'!$A$109</definedName>
    <definedName name="_Hlk54516215" localSheetId="1">Izvješće!$C$68</definedName>
    <definedName name="_Toc55895370" localSheetId="0">'Program rada'!$A$1</definedName>
  </definedNames>
  <calcPr calcId="191029"/>
</workbook>
</file>

<file path=xl/calcChain.xml><?xml version="1.0" encoding="utf-8"?>
<calcChain xmlns="http://schemas.openxmlformats.org/spreadsheetml/2006/main">
  <c r="H102" i="2" l="1"/>
  <c r="H100" i="2"/>
  <c r="H96" i="2"/>
  <c r="H95" i="2"/>
  <c r="H93" i="2"/>
  <c r="H92" i="2"/>
  <c r="H91" i="2"/>
  <c r="H90" i="2"/>
  <c r="G88" i="2"/>
  <c r="H88" i="2"/>
  <c r="H87" i="2"/>
  <c r="H81" i="2"/>
  <c r="H80" i="2"/>
  <c r="H78" i="2"/>
  <c r="H76" i="2"/>
  <c r="H74" i="2"/>
  <c r="H73" i="2"/>
  <c r="H71" i="2"/>
  <c r="H62" i="2"/>
  <c r="H63" i="2"/>
  <c r="H64" i="2"/>
  <c r="H65" i="2"/>
  <c r="H66" i="2"/>
  <c r="H53" i="2"/>
  <c r="H54" i="2"/>
  <c r="H56" i="2"/>
  <c r="H57" i="2"/>
  <c r="H58" i="2"/>
  <c r="H59" i="2"/>
  <c r="H60" i="2"/>
  <c r="H61" i="2"/>
  <c r="H51" i="2"/>
  <c r="H46" i="2"/>
  <c r="G100" i="2"/>
  <c r="G96" i="2"/>
  <c r="G95" i="2"/>
  <c r="G93" i="2"/>
  <c r="G92" i="2"/>
  <c r="G91" i="2"/>
  <c r="G90" i="2"/>
  <c r="G87" i="2"/>
  <c r="G81" i="2"/>
  <c r="G80" i="2"/>
  <c r="G78" i="2"/>
  <c r="G76" i="2"/>
  <c r="G71" i="2"/>
  <c r="G74" i="2"/>
  <c r="G73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1" i="2"/>
  <c r="G46" i="2"/>
  <c r="G43" i="2"/>
  <c r="G42" i="2"/>
  <c r="E102" i="2"/>
  <c r="F102" i="2"/>
  <c r="D102" i="2"/>
  <c r="H5" i="2" l="1"/>
  <c r="H19" i="2"/>
  <c r="H21" i="2"/>
  <c r="H22" i="2"/>
  <c r="H24" i="2"/>
  <c r="H25" i="2"/>
  <c r="H26" i="2"/>
  <c r="H27" i="2"/>
  <c r="H28" i="2"/>
  <c r="H29" i="2"/>
  <c r="H31" i="2"/>
  <c r="H32" i="2"/>
  <c r="H33" i="2"/>
  <c r="H34" i="2"/>
  <c r="H37" i="2"/>
  <c r="H12" i="2"/>
  <c r="H13" i="2"/>
  <c r="H14" i="2"/>
  <c r="H15" i="2"/>
  <c r="H16" i="2"/>
  <c r="H17" i="2"/>
  <c r="H11" i="2"/>
  <c r="H10" i="2"/>
  <c r="H9" i="2" l="1"/>
  <c r="H7" i="2"/>
  <c r="H6" i="2"/>
  <c r="H8" i="2" l="1"/>
  <c r="G20" i="2"/>
  <c r="G45" i="1"/>
  <c r="F38" i="2"/>
  <c r="E38" i="2"/>
  <c r="D38" i="2"/>
  <c r="D102" i="1"/>
  <c r="D99" i="1"/>
  <c r="D98" i="1" s="1"/>
  <c r="D95" i="1"/>
  <c r="D88" i="1"/>
  <c r="D83" i="1"/>
  <c r="D73" i="1" s="1"/>
  <c r="D69" i="1"/>
  <c r="D58" i="1"/>
  <c r="D53" i="1" s="1"/>
  <c r="D49" i="1"/>
  <c r="D41" i="1"/>
  <c r="D35" i="1"/>
  <c r="D32" i="1"/>
  <c r="D29" i="1"/>
  <c r="D28" i="1"/>
  <c r="D45" i="1" s="1"/>
  <c r="D20" i="1"/>
  <c r="D7" i="1"/>
  <c r="D6" i="1"/>
  <c r="D3" i="1"/>
  <c r="H38" i="2" l="1"/>
  <c r="G21" i="2"/>
  <c r="G9" i="2"/>
  <c r="G15" i="2"/>
  <c r="G27" i="2"/>
  <c r="G30" i="2"/>
  <c r="G33" i="2"/>
  <c r="G10" i="2"/>
  <c r="G16" i="2"/>
  <c r="G22" i="2"/>
  <c r="G5" i="2"/>
  <c r="G11" i="2"/>
  <c r="G17" i="2"/>
  <c r="G23" i="2"/>
  <c r="G29" i="2"/>
  <c r="G37" i="2"/>
  <c r="G6" i="2"/>
  <c r="G12" i="2"/>
  <c r="G18" i="2"/>
  <c r="G24" i="2"/>
  <c r="G36" i="2"/>
  <c r="G7" i="2"/>
  <c r="G13" i="2"/>
  <c r="G19" i="2"/>
  <c r="G25" i="2"/>
  <c r="G31" i="2"/>
  <c r="G32" i="2"/>
  <c r="G35" i="2"/>
  <c r="G8" i="2"/>
  <c r="G14" i="2"/>
  <c r="G26" i="2"/>
  <c r="G34" i="2"/>
  <c r="G28" i="2"/>
  <c r="D109" i="1"/>
  <c r="G107" i="1"/>
  <c r="G103" i="1"/>
  <c r="G100" i="1"/>
  <c r="G99" i="1" s="1"/>
  <c r="G97" i="1"/>
  <c r="G95" i="1" s="1"/>
  <c r="G94" i="1"/>
  <c r="G88" i="1" s="1"/>
  <c r="G87" i="1"/>
  <c r="G85" i="1"/>
  <c r="G81" i="1"/>
  <c r="G80" i="1"/>
  <c r="G78" i="1"/>
  <c r="G72" i="1"/>
  <c r="G71" i="1"/>
  <c r="G70" i="1"/>
  <c r="G67" i="1"/>
  <c r="G66" i="1"/>
  <c r="G65" i="1"/>
  <c r="G64" i="1"/>
  <c r="G63" i="1"/>
  <c r="G62" i="1"/>
  <c r="G61" i="1"/>
  <c r="G68" i="1"/>
  <c r="G60" i="1"/>
  <c r="G18" i="1"/>
  <c r="G8" i="1"/>
  <c r="G44" i="1"/>
  <c r="G41" i="1" s="1"/>
  <c r="G40" i="1"/>
  <c r="G34" i="1"/>
  <c r="G39" i="1"/>
  <c r="G38" i="1"/>
  <c r="G37" i="1"/>
  <c r="G36" i="1"/>
  <c r="G33" i="1"/>
  <c r="G32" i="1" s="1"/>
  <c r="G31" i="1"/>
  <c r="G29" i="1" s="1"/>
  <c r="G26" i="1"/>
  <c r="G9" i="1"/>
  <c r="G10" i="1"/>
  <c r="G11" i="1"/>
  <c r="G12" i="1"/>
  <c r="G13" i="1"/>
  <c r="G14" i="1"/>
  <c r="G15" i="1"/>
  <c r="G16" i="1"/>
  <c r="G19" i="1"/>
  <c r="G24" i="1"/>
  <c r="G23" i="1"/>
  <c r="G22" i="1"/>
  <c r="G21" i="1"/>
  <c r="G5" i="1"/>
  <c r="G4" i="1"/>
  <c r="G102" i="1"/>
  <c r="G92" i="1"/>
  <c r="G54" i="1"/>
  <c r="G38" i="2" l="1"/>
  <c r="G98" i="1"/>
  <c r="G83" i="1"/>
  <c r="G73" i="1"/>
  <c r="G69" i="1"/>
  <c r="G58" i="1"/>
  <c r="G53" i="1"/>
  <c r="G109" i="1" s="1"/>
  <c r="G35" i="1"/>
  <c r="G28" i="1"/>
  <c r="G20" i="1"/>
  <c r="G7" i="1" s="1"/>
  <c r="G6" i="1" s="1"/>
  <c r="G3" i="1"/>
  <c r="F102" i="1"/>
  <c r="F98" i="1" s="1"/>
  <c r="F99" i="1"/>
  <c r="F95" i="1"/>
  <c r="F92" i="1"/>
  <c r="F88" i="1"/>
  <c r="F83" i="1"/>
  <c r="F73" i="1" s="1"/>
  <c r="F69" i="1"/>
  <c r="F58" i="1"/>
  <c r="F54" i="1"/>
  <c r="F41" i="1"/>
  <c r="F35" i="1"/>
  <c r="F32" i="1"/>
  <c r="F29" i="1"/>
  <c r="F28" i="1" s="1"/>
  <c r="F20" i="1"/>
  <c r="F7" i="1" s="1"/>
  <c r="F6" i="1" s="1"/>
  <c r="F3" i="1"/>
  <c r="E102" i="1"/>
  <c r="E99" i="1"/>
  <c r="E98" i="1" s="1"/>
  <c r="E95" i="1"/>
  <c r="E92" i="1"/>
  <c r="E88" i="1"/>
  <c r="E83" i="1"/>
  <c r="E73" i="1"/>
  <c r="E69" i="1"/>
  <c r="E58" i="1"/>
  <c r="E54" i="1"/>
  <c r="E53" i="1" s="1"/>
  <c r="E41" i="1"/>
  <c r="E35" i="1"/>
  <c r="E32" i="1"/>
  <c r="E29" i="1"/>
  <c r="E28" i="1"/>
  <c r="E20" i="1"/>
  <c r="E7" i="1"/>
  <c r="E6" i="1" s="1"/>
  <c r="E3" i="1"/>
  <c r="F53" i="1" l="1"/>
  <c r="F109" i="1" s="1"/>
  <c r="E45" i="1"/>
  <c r="E109" i="1"/>
  <c r="F45" i="1"/>
</calcChain>
</file>

<file path=xl/sharedStrings.xml><?xml version="1.0" encoding="utf-8"?>
<sst xmlns="http://schemas.openxmlformats.org/spreadsheetml/2006/main" count="417" uniqueCount="220">
  <si>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</si>
  <si>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</si>
  <si>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</si>
  <si>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</si>
  <si>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</si>
  <si>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</si>
  <si>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</si>
  <si>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</si>
  <si>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</si>
  <si>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2.1.</t>
  </si>
  <si>
    <t>Prihodi iz proračuna grada</t>
  </si>
  <si>
    <t>2.1.1.</t>
  </si>
  <si>
    <t>Manifestacije</t>
  </si>
  <si>
    <t>U srcu grada- Dan žena</t>
  </si>
  <si>
    <t>Sisački sajam cvijeća</t>
  </si>
  <si>
    <t>Kupske noći</t>
  </si>
  <si>
    <t>2.1.2.</t>
  </si>
  <si>
    <t>2.1.3.</t>
  </si>
  <si>
    <t>Muzealizacija grada- interpretacijske ploče</t>
  </si>
  <si>
    <t>2.1.4.</t>
  </si>
  <si>
    <t>2.2.</t>
  </si>
  <si>
    <t>Prihodi iz proračuna SMŽ Javni poziv</t>
  </si>
  <si>
    <t>3.</t>
  </si>
  <si>
    <t xml:space="preserve">Prihodi od sustava turističkih zajednica </t>
  </si>
  <si>
    <t>3.1.</t>
  </si>
  <si>
    <t>Prihod od TZ SMŽ</t>
  </si>
  <si>
    <t>3.1.1.</t>
  </si>
  <si>
    <t>Javni poziv- manifestacije</t>
  </si>
  <si>
    <t>3.2.</t>
  </si>
  <si>
    <t>Prihod od HTZ</t>
  </si>
  <si>
    <t>3.2.1.</t>
  </si>
  <si>
    <t>Fond za nerazvijene</t>
  </si>
  <si>
    <t>4.</t>
  </si>
  <si>
    <t>Prihodi iz EU fondova</t>
  </si>
  <si>
    <t>5.</t>
  </si>
  <si>
    <t>Prihodi od gospodarske djelatnosti</t>
  </si>
  <si>
    <t>5.1.</t>
  </si>
  <si>
    <t>Zakup posl.prostora, kućica,štandova,</t>
  </si>
  <si>
    <t>5.2.</t>
  </si>
  <si>
    <t>Najam oglasnog prostora</t>
  </si>
  <si>
    <t>5.3.</t>
  </si>
  <si>
    <t>Sponzori</t>
  </si>
  <si>
    <t>6.</t>
  </si>
  <si>
    <t>Preneseni prihod iz prethodne godine</t>
  </si>
  <si>
    <t>7.</t>
  </si>
  <si>
    <t>Ostali prihodi</t>
  </si>
  <si>
    <t>7.2.</t>
  </si>
  <si>
    <t>Plaća u naravi</t>
  </si>
  <si>
    <t>7.3.</t>
  </si>
  <si>
    <t xml:space="preserve">SVEUKUPNO </t>
  </si>
  <si>
    <t xml:space="preserve">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</si>
  <si>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</si>
  <si>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</si>
  <si>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</si>
  <si>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</si>
  <si>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</si>
  <si>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</si>
  <si>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</si>
  <si>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</si>
  <si>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Identifikacija i vrednovanje resursa te strukturiranje turističkih proizvoda</t>
  </si>
  <si>
    <t>Izrada /nabavka šiklji</t>
  </si>
  <si>
    <t>Sustavi označavanja kvalitete turističkog proizvoda</t>
  </si>
  <si>
    <t>2.3.</t>
  </si>
  <si>
    <t>Podrška razvoju turističkih događanja</t>
  </si>
  <si>
    <t>2.3.1.</t>
  </si>
  <si>
    <t>2.3.2.</t>
  </si>
  <si>
    <t>2.3.3.</t>
  </si>
  <si>
    <t>2.3.5.</t>
  </si>
  <si>
    <t>2.3.6.</t>
  </si>
  <si>
    <t>2.3.7.</t>
  </si>
  <si>
    <t>Dan domovinske zahvalnosti i Dan hrv.branitelja</t>
  </si>
  <si>
    <t>2.3.8.</t>
  </si>
  <si>
    <t>2.3.9.</t>
  </si>
  <si>
    <t>Festival piva</t>
  </si>
  <si>
    <t>2.3.10.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</si>
  <si>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</si>
  <si>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</si>
  <si>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</si>
  <si>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</si>
  <si>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</si>
  <si>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r>
      <rPr>
        <b/>
        <sz val="10"/>
        <color rgb="FF000000"/>
        <rFont val="Calibri"/>
        <charset val="238"/>
        <scheme val="minor"/>
      </rPr>
      <t xml:space="preserve">Definiranje </t>
    </r>
    <r>
      <rPr>
        <b/>
        <i/>
        <sz val="10"/>
        <color rgb="FF000000"/>
        <rFont val="Calibri"/>
        <charset val="238"/>
        <scheme val="minor"/>
      </rPr>
      <t>brending</t>
    </r>
    <r>
      <rPr>
        <b/>
        <sz val="10"/>
        <color rgb="FF000000"/>
        <rFont val="Calibri"/>
        <charset val="238"/>
        <scheme val="minor"/>
      </rPr>
      <t xml:space="preserve"> sustava i</t>
    </r>
    <r>
      <rPr>
        <b/>
        <i/>
        <sz val="10"/>
        <color rgb="FF000000"/>
        <rFont val="Calibri"/>
        <charset val="238"/>
        <scheme val="minor"/>
      </rPr>
      <t xml:space="preserve"> brend </t>
    </r>
    <r>
      <rPr>
        <b/>
        <sz val="10"/>
        <color rgb="FF000000"/>
        <rFont val="Calibri"/>
        <charset val="238"/>
        <scheme val="minor"/>
      </rPr>
      <t>arhitekture</t>
    </r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</si>
  <si>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</si>
  <si>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</si>
  <si>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</si>
  <si>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</si>
  <si>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</si>
  <si>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</si>
  <si>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</si>
  <si>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</si>
  <si>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</si>
  <si>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</si>
  <si>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</si>
  <si>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</si>
  <si>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</si>
  <si>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</si>
  <si>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</si>
  <si>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</si>
  <si>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</si>
  <si>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3.10.1.</t>
  </si>
  <si>
    <t>Funkcioniranje TIC-a</t>
  </si>
  <si>
    <t>3.10.2.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</si>
  <si>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</si>
  <si>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</si>
  <si>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</si>
  <si>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</si>
  <si>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</si>
  <si>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</si>
  <si>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</si>
  <si>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</si>
  <si>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</si>
  <si>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4.4.1.</t>
  </si>
  <si>
    <t>Turistička nagrada Zlatna Viktorija</t>
  </si>
  <si>
    <t>4.5.</t>
  </si>
  <si>
    <t>Poticanje na očuvanje i uređenje okoliša</t>
  </si>
  <si>
    <t>ČLANSTVO U STRUKOVNIM ORGANIZACIJAMA</t>
  </si>
  <si>
    <t>Međunarodne strukovne i sl. organizacije</t>
  </si>
  <si>
    <t>Domaće strukovne i sl. organizacije</t>
  </si>
  <si>
    <t>ADMINISTRATIVNI POSLOVI</t>
  </si>
  <si>
    <t>6.1.</t>
  </si>
  <si>
    <t>Plaće</t>
  </si>
  <si>
    <t>6.1.1.</t>
  </si>
  <si>
    <t>Rashodi za radnike</t>
  </si>
  <si>
    <t>6.1.2.</t>
  </si>
  <si>
    <t>Plaća u naravi- korištenje službenog auta</t>
  </si>
  <si>
    <t>6.2.</t>
  </si>
  <si>
    <t>Materijalni troškovi</t>
  </si>
  <si>
    <t>6.2.1.</t>
  </si>
  <si>
    <t>Rashodi za funkcioniranje ureda</t>
  </si>
  <si>
    <t>6.2.2.</t>
  </si>
  <si>
    <t xml:space="preserve">Povrat posudbe gradu </t>
  </si>
  <si>
    <t>6.3.</t>
  </si>
  <si>
    <t>Tijela turističke zajednice- reprezentacija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</si>
  <si>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</si>
  <si>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</si>
  <si>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</si>
  <si>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</si>
  <si>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</si>
  <si>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</si>
  <si>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</si>
  <si>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</si>
  <si>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</si>
  <si>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</si>
  <si>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</si>
  <si>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</si>
  <si>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</si>
  <si>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 xml:space="preserve">udio % u realizaciji </t>
  </si>
  <si>
    <t xml:space="preserve">indeks </t>
  </si>
  <si>
    <t>realizacija</t>
  </si>
  <si>
    <t>/rebalans</t>
  </si>
  <si>
    <t>udio % u realizaciji</t>
  </si>
  <si>
    <r>
      <rPr>
        <b/>
        <sz val="10"/>
        <color rgb="FF000000"/>
        <rFont val="Calibri"/>
        <charset val="238"/>
        <scheme val="minor"/>
      </rPr>
      <t xml:space="preserve">Definiranje </t>
    </r>
    <r>
      <rPr>
        <b/>
        <i/>
        <sz val="10"/>
        <color rgb="FF000000"/>
        <rFont val="Calibri"/>
        <charset val="238"/>
        <scheme val="minor"/>
      </rPr>
      <t>brending</t>
    </r>
    <r>
      <rPr>
        <b/>
        <sz val="10"/>
        <color rgb="FF000000"/>
        <rFont val="Calibri"/>
        <charset val="238"/>
        <scheme val="minor"/>
      </rPr>
      <t xml:space="preserve"> sustava i </t>
    </r>
    <r>
      <rPr>
        <b/>
        <i/>
        <sz val="10"/>
        <color rgb="FF000000"/>
        <rFont val="Calibri"/>
        <charset val="238"/>
        <scheme val="minor"/>
      </rPr>
      <t>brend</t>
    </r>
    <r>
      <rPr>
        <b/>
        <sz val="10"/>
        <color rgb="FF000000"/>
        <rFont val="Calibri"/>
        <charset val="238"/>
        <scheme val="minor"/>
      </rPr>
      <t xml:space="preserve"> arhitekture</t>
    </r>
  </si>
  <si>
    <t>Tijela turističke zajednice</t>
  </si>
  <si>
    <t>Jesen u Sisku</t>
  </si>
  <si>
    <t>2.1.5.</t>
  </si>
  <si>
    <t>Unapređenje tur.ponude-upravljanje brodom Juran i Sofija</t>
  </si>
  <si>
    <t>5.4.</t>
  </si>
  <si>
    <t>Prihodi od broda</t>
  </si>
  <si>
    <t xml:space="preserve">Ostale </t>
  </si>
  <si>
    <t>2.4.1.</t>
  </si>
  <si>
    <t>MALI KAPTOL</t>
  </si>
  <si>
    <t>2.4.2.</t>
  </si>
  <si>
    <t>BROD JURAN I SOFIJA</t>
  </si>
  <si>
    <t>Muzej na otvorenom-obnova dijela postava</t>
  </si>
  <si>
    <t>Brošure i info materijali</t>
  </si>
  <si>
    <t>7.1.</t>
  </si>
  <si>
    <t>Refundacije</t>
  </si>
  <si>
    <t>3.10.3.</t>
  </si>
  <si>
    <t>Table dobrodošlice</t>
  </si>
  <si>
    <t>Unapređenje tur.ponude</t>
  </si>
  <si>
    <t>Unapređenje tur.ponude - povrat BP</t>
  </si>
  <si>
    <t>3.1.2.</t>
  </si>
  <si>
    <t>Štrokovo</t>
  </si>
  <si>
    <t>2.1.4.1.</t>
  </si>
  <si>
    <t>2.1.4.2</t>
  </si>
  <si>
    <t>Postavljanje smeđe signalizacije</t>
  </si>
  <si>
    <t>Izrada promotivnih štandova</t>
  </si>
  <si>
    <t>2.1.4.3.</t>
  </si>
  <si>
    <t>2.1.4.4.</t>
  </si>
  <si>
    <t>2.1.6.</t>
  </si>
  <si>
    <t>Javni poziv - potrebe u kulturi</t>
  </si>
  <si>
    <t>2.3.4.</t>
  </si>
  <si>
    <t>Advent u Sisku</t>
  </si>
  <si>
    <t>3.10.4.</t>
  </si>
  <si>
    <t>Smeđa signalizacija</t>
  </si>
  <si>
    <t>Prihodi od HTZ</t>
  </si>
  <si>
    <t>Izrada strategije razvoja turizma grada Siska</t>
  </si>
  <si>
    <t>Bitka pod Siskom</t>
  </si>
  <si>
    <t>Poticanje na uređenje destinacije</t>
  </si>
  <si>
    <t>NOVI PLAN ZA 2024.</t>
  </si>
  <si>
    <t>IZVRŠENJE 31.12.2024.</t>
  </si>
  <si>
    <t>IZVRŠENJE  FINANCIJSKOG PLANA ZA 2024. GOD.</t>
  </si>
  <si>
    <t>UDIO</t>
  </si>
  <si>
    <t xml:space="preserve">Plan za 2024. </t>
  </si>
  <si>
    <t>Plan za 2024.</t>
  </si>
  <si>
    <t>Plan  2024.</t>
  </si>
  <si>
    <t>Rebalans 2024.</t>
  </si>
  <si>
    <t>Realizacija 2024.</t>
  </si>
  <si>
    <t>Plan 2024.</t>
  </si>
  <si>
    <t>2.1.4.2.</t>
  </si>
  <si>
    <t>Brošure i infomaterijali</t>
  </si>
  <si>
    <t>Muzealizacija grada-interpertacijske ploče</t>
  </si>
  <si>
    <t xml:space="preserve">Unapređenje turističke ponude </t>
  </si>
  <si>
    <t>Unapređenje turističke ponude -povrat BP</t>
  </si>
  <si>
    <t>Unapređenje turističke ponude -upravljanje brodom Juran i Sofija</t>
  </si>
  <si>
    <t xml:space="preserve">Postavljanje smeđe signalizacije </t>
  </si>
  <si>
    <t>Javni poziv-potrebe u kulturi</t>
  </si>
  <si>
    <t>Prihodi od TZ SMŽ</t>
  </si>
  <si>
    <t>Javni poziv - manifestacije</t>
  </si>
  <si>
    <t>Zakup posl. Prostora, kućica, štandova</t>
  </si>
  <si>
    <t xml:space="preserve">7. </t>
  </si>
  <si>
    <t xml:space="preserve">Refundacije </t>
  </si>
  <si>
    <t>SVEUKUPNO</t>
  </si>
  <si>
    <t>Izrada/nabavka šiklji</t>
  </si>
  <si>
    <t xml:space="preserve">U srcu grada - Dan žena </t>
  </si>
  <si>
    <t xml:space="preserve">Dan domovinske zahvalnosti i Dan hrvatskih branitelja </t>
  </si>
  <si>
    <t>Mali kaptol</t>
  </si>
  <si>
    <t xml:space="preserve">Brod Juran i Sofija </t>
  </si>
  <si>
    <t>Turistička nagrada Zlatna Victoria</t>
  </si>
  <si>
    <t>Plaća u naravi-korištenje službenog automobila</t>
  </si>
  <si>
    <t>Povrat posudbe Gradu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</si>
</sst>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b/>
      <u/>
      <sz val="14"/>
      <color rgb="FF003764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0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2"/>
      <color rgb="FFFFFFFF"/>
      <name val="Calibri"/>
      <charset val="238"/>
      <scheme val="minor"/>
    </font>
    <font>
      <b/>
      <sz val="11"/>
      <color rgb="FFFFFFFF"/>
      <name val="Calibri"/>
      <charset val="238"/>
      <scheme val="minor"/>
    </font>
    <font>
      <b/>
      <sz val="10"/>
      <color rgb="FFFFFFFF"/>
      <name val="Calibri"/>
      <charset val="238"/>
      <scheme val="minor"/>
    </font>
    <font>
      <sz val="10"/>
      <color rgb="FFFFFFFF"/>
      <name val="Calibri"/>
      <charset val="238"/>
      <scheme val="minor"/>
    </font>
    <font>
      <b/>
      <sz val="14"/>
      <color rgb="FFFFFFFF"/>
      <name val="Calibri"/>
      <charset val="238"/>
      <scheme val="minor"/>
    </font>
    <font>
      <b/>
      <sz val="14"/>
      <color rgb="FF003764"/>
      <name val="Calibri"/>
      <charset val="238"/>
      <scheme val="minor"/>
    </font>
    <font>
      <b/>
      <sz val="16"/>
      <color rgb="FF003764"/>
      <name val="Calibri"/>
      <charset val="238"/>
    </font>
    <font>
      <b/>
      <sz val="10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4"/>
      <color rgb="FFFF0000"/>
      <name val="Calibri"/>
      <charset val="238"/>
      <scheme val="minor"/>
    </font>
    <font>
      <b/>
      <i/>
      <sz val="10"/>
      <color rgb="FF000000"/>
      <name val="Calibri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charset val="134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27AC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left" vertical="center" indent="3"/>
    </xf>
    <xf numFmtId="0" fontId="15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 wrapText="1"/>
    </xf>
    <xf numFmtId="4" fontId="6" fillId="4" borderId="0" xfId="0" applyNumberFormat="1" applyFont="1" applyFill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4" fontId="7" fillId="8" borderId="1" xfId="0" applyNumberFormat="1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21" fillId="0" borderId="0" xfId="0" applyFont="1"/>
    <xf numFmtId="0" fontId="22" fillId="0" borderId="1" xfId="0" applyFont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4" fontId="24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vertical="center"/>
    </xf>
    <xf numFmtId="0" fontId="25" fillId="6" borderId="1" xfId="0" applyFont="1" applyFill="1" applyBorder="1" applyAlignment="1">
      <alignment vertical="center" wrapText="1"/>
    </xf>
    <xf numFmtId="14" fontId="25" fillId="6" borderId="1" xfId="0" applyNumberFormat="1" applyFont="1" applyFill="1" applyBorder="1" applyAlignment="1">
      <alignment vertical="center" wrapText="1"/>
    </xf>
    <xf numFmtId="0" fontId="26" fillId="6" borderId="1" xfId="0" applyFont="1" applyFill="1" applyBorder="1" applyAlignment="1">
      <alignment vertical="center" wrapText="1"/>
    </xf>
    <xf numFmtId="4" fontId="28" fillId="6" borderId="1" xfId="0" applyNumberFormat="1" applyFont="1" applyFill="1" applyBorder="1" applyAlignment="1">
      <alignment vertical="center"/>
    </xf>
    <xf numFmtId="4" fontId="28" fillId="6" borderId="1" xfId="0" applyNumberFormat="1" applyFont="1" applyFill="1" applyBorder="1" applyAlignment="1">
      <alignment vertical="center" wrapText="1"/>
    </xf>
    <xf numFmtId="2" fontId="28" fillId="6" borderId="1" xfId="0" applyNumberFormat="1" applyFont="1" applyFill="1" applyBorder="1" applyAlignment="1">
      <alignment vertical="center"/>
    </xf>
    <xf numFmtId="2" fontId="28" fillId="6" borderId="1" xfId="0" applyNumberFormat="1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/>
    </xf>
    <xf numFmtId="4" fontId="27" fillId="8" borderId="1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25" fillId="9" borderId="1" xfId="0" applyFont="1" applyFill="1" applyBorder="1" applyAlignment="1">
      <alignment vertical="center" wrapText="1"/>
    </xf>
    <xf numFmtId="4" fontId="28" fillId="9" borderId="1" xfId="0" applyNumberFormat="1" applyFont="1" applyFill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2" fontId="7" fillId="6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4" fontId="28" fillId="0" borderId="1" xfId="0" applyNumberFormat="1" applyFont="1" applyBorder="1" applyAlignment="1">
      <alignment vertical="center"/>
    </xf>
    <xf numFmtId="0" fontId="0" fillId="10" borderId="0" xfId="0" applyFill="1"/>
    <xf numFmtId="0" fontId="28" fillId="9" borderId="1" xfId="0" applyFont="1" applyFill="1" applyBorder="1" applyAlignment="1">
      <alignment vertical="center"/>
    </xf>
    <xf numFmtId="2" fontId="28" fillId="9" borderId="1" xfId="0" applyNumberFormat="1" applyFont="1" applyFill="1" applyBorder="1" applyAlignment="1">
      <alignment vertical="center"/>
    </xf>
    <xf numFmtId="0" fontId="25" fillId="8" borderId="1" xfId="0" applyFont="1" applyFill="1" applyBorder="1" applyAlignment="1">
      <alignment vertical="center"/>
    </xf>
    <xf numFmtId="4" fontId="7" fillId="9" borderId="1" xfId="0" applyNumberFormat="1" applyFont="1" applyFill="1" applyBorder="1" applyAlignment="1">
      <alignment vertical="center"/>
    </xf>
    <xf numFmtId="0" fontId="0" fillId="9" borderId="0" xfId="0" applyFill="1"/>
    <xf numFmtId="0" fontId="3" fillId="11" borderId="0" xfId="0" applyFont="1" applyFill="1" applyAlignment="1">
      <alignment vertical="center"/>
    </xf>
    <xf numFmtId="0" fontId="1" fillId="11" borderId="0" xfId="0" applyFont="1" applyFill="1"/>
    <xf numFmtId="0" fontId="3" fillId="11" borderId="0" xfId="0" applyFont="1" applyFill="1"/>
    <xf numFmtId="4" fontId="3" fillId="11" borderId="0" xfId="0" applyNumberFormat="1" applyFont="1" applyFill="1"/>
    <xf numFmtId="2" fontId="7" fillId="8" borderId="1" xfId="0" applyNumberFormat="1" applyFont="1" applyFill="1" applyBorder="1" applyAlignment="1">
      <alignment vertical="center"/>
    </xf>
    <xf numFmtId="2" fontId="7" fillId="9" borderId="1" xfId="0" applyNumberFormat="1" applyFont="1" applyFill="1" applyBorder="1" applyAlignment="1">
      <alignment vertical="center"/>
    </xf>
    <xf numFmtId="2" fontId="6" fillId="8" borderId="1" xfId="0" applyNumberFormat="1" applyFont="1" applyFill="1" applyBorder="1" applyAlignment="1">
      <alignment vertical="center"/>
    </xf>
    <xf numFmtId="2" fontId="28" fillId="9" borderId="1" xfId="0" applyNumberFormat="1" applyFont="1" applyFill="1" applyBorder="1" applyAlignment="1">
      <alignment vertical="center" wrapText="1"/>
    </xf>
    <xf numFmtId="43" fontId="3" fillId="11" borderId="0" xfId="2" applyFont="1" applyFill="1"/>
    <xf numFmtId="2" fontId="6" fillId="8" borderId="1" xfId="1" applyNumberFormat="1" applyFont="1" applyFill="1" applyBorder="1" applyAlignment="1">
      <alignment vertical="center"/>
    </xf>
    <xf numFmtId="2" fontId="28" fillId="11" borderId="1" xfId="0" applyNumberFormat="1" applyFont="1" applyFill="1" applyBorder="1" applyAlignment="1">
      <alignment vertical="center" wrapText="1"/>
    </xf>
    <xf numFmtId="2" fontId="28" fillId="8" borderId="1" xfId="0" applyNumberFormat="1" applyFont="1" applyFill="1" applyBorder="1" applyAlignment="1">
      <alignment vertical="center" wrapText="1"/>
    </xf>
    <xf numFmtId="2" fontId="6" fillId="8" borderId="1" xfId="1" applyNumberFormat="1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vertical="center"/>
    </xf>
    <xf numFmtId="2" fontId="27" fillId="9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2" fontId="6" fillId="6" borderId="1" xfId="0" applyNumberFormat="1" applyFont="1" applyFill="1" applyBorder="1" applyAlignment="1">
      <alignment vertical="center"/>
    </xf>
    <xf numFmtId="0" fontId="0" fillId="6" borderId="0" xfId="0" applyFill="1"/>
    <xf numFmtId="0" fontId="30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" fontId="27" fillId="6" borderId="1" xfId="0" applyNumberFormat="1" applyFont="1" applyFill="1" applyBorder="1" applyAlignment="1">
      <alignment vertical="center" wrapText="1"/>
    </xf>
    <xf numFmtId="14" fontId="30" fillId="6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27" fillId="6" borderId="1" xfId="0" applyNumberFormat="1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vertical="center"/>
    </xf>
    <xf numFmtId="0" fontId="28" fillId="6" borderId="1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3">
    <cellStyle name="Normalno" xfId="0" builtinId="0"/>
    <cellStyle name="Postotak" xfId="1" builtinId="5"/>
    <cellStyle name="Zarez" xfId="2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view="pageLayout" topLeftCell="A26" zoomScaleNormal="100" workbookViewId="0">
      <selection activeCell="G45" sqref="G45"/>
    </sheetView>
  </sheetViews>
  <sheetFormatPr defaultColWidth="9" defaultRowHeight="14.4"/>
  <cols>
    <col min="1" max="1" width="3.6640625" customWidth="1"/>
    <col min="2" max="2" width="5.6640625" customWidth="1"/>
    <col min="3" max="3" width="31.5546875" customWidth="1"/>
    <col min="4" max="4" width="11.6640625" style="22" customWidth="1"/>
    <col min="5" max="5" width="11.44140625" style="22" customWidth="1"/>
    <col min="6" max="6" width="11.6640625" style="22" customWidth="1"/>
    <col min="7" max="7" width="8" style="22" customWidth="1"/>
  </cols>
  <sheetData>
    <row r="1" spans="1:7" ht="21">
      <c r="A1" s="23"/>
      <c r="C1" s="59" t="s">
        <v>190</v>
      </c>
    </row>
    <row r="2" spans="1:7" ht="27.6">
      <c r="A2" s="24"/>
      <c r="B2" s="2"/>
      <c r="C2" s="3" t="s">
        <v>0</v>
      </c>
      <c r="D2" s="25" t="s">
        <v>192</v>
      </c>
      <c r="E2" s="25" t="s">
        <v>188</v>
      </c>
      <c r="F2" s="25" t="s">
        <v>189</v>
      </c>
      <c r="G2" s="25" t="s">
        <v>191</v>
      </c>
    </row>
    <row r="3" spans="1:7">
      <c r="A3" s="47" t="s">
        <v>1</v>
      </c>
      <c r="B3" s="47"/>
      <c r="C3" s="47" t="s">
        <v>2</v>
      </c>
      <c r="D3" s="48">
        <f>D4+D5</f>
        <v>102000</v>
      </c>
      <c r="E3" s="48">
        <f>E4+E5</f>
        <v>104000</v>
      </c>
      <c r="F3" s="48">
        <f>F4+F5</f>
        <v>108413.14</v>
      </c>
      <c r="G3" s="48">
        <f>G4+G5</f>
        <v>6.3992960683069215</v>
      </c>
    </row>
    <row r="4" spans="1:7">
      <c r="A4" s="27"/>
      <c r="B4" s="27" t="s">
        <v>3</v>
      </c>
      <c r="C4" s="27" t="s">
        <v>4</v>
      </c>
      <c r="D4" s="28">
        <v>12000</v>
      </c>
      <c r="E4" s="28">
        <v>14000</v>
      </c>
      <c r="F4" s="28">
        <v>13856.02</v>
      </c>
      <c r="G4" s="28">
        <f>F4/F45*100</f>
        <v>0.8178784814126967</v>
      </c>
    </row>
    <row r="5" spans="1:7">
      <c r="A5" s="29"/>
      <c r="B5" s="27" t="s">
        <v>5</v>
      </c>
      <c r="C5" s="27" t="s">
        <v>6</v>
      </c>
      <c r="D5" s="28">
        <v>90000</v>
      </c>
      <c r="E5" s="28">
        <v>90000</v>
      </c>
      <c r="F5" s="28">
        <v>94557.119999999995</v>
      </c>
      <c r="G5" s="28">
        <f>F5/F45*100</f>
        <v>5.5814175868942248</v>
      </c>
    </row>
    <row r="6" spans="1:7" ht="43.2">
      <c r="A6" s="47" t="s">
        <v>7</v>
      </c>
      <c r="B6" s="47"/>
      <c r="C6" s="47" t="s">
        <v>8</v>
      </c>
      <c r="D6" s="48">
        <f>D7+D27</f>
        <v>321000</v>
      </c>
      <c r="E6" s="48">
        <f>E7+E27</f>
        <v>329151.99</v>
      </c>
      <c r="F6" s="48">
        <f>F7+F27</f>
        <v>274151.99</v>
      </c>
      <c r="G6" s="48">
        <f>G7+G27</f>
        <v>16.182353464953774</v>
      </c>
    </row>
    <row r="7" spans="1:7">
      <c r="A7" s="4"/>
      <c r="B7" s="4" t="s">
        <v>9</v>
      </c>
      <c r="C7" s="66" t="s">
        <v>10</v>
      </c>
      <c r="D7" s="26">
        <f>SUM(D8,D19+D18+D20+D25+D26)</f>
        <v>318000</v>
      </c>
      <c r="E7" s="26">
        <f t="shared" ref="E7:F7" si="0">SUM(E8,E19+E18+E20+E25+E26)</f>
        <v>329151.99</v>
      </c>
      <c r="F7" s="26">
        <f t="shared" si="0"/>
        <v>274151.99</v>
      </c>
      <c r="G7" s="26">
        <f t="shared" ref="G7" si="1">SUM(G8,G19+G18+G20+G25+G26)</f>
        <v>16.182353464953774</v>
      </c>
    </row>
    <row r="8" spans="1:7" ht="12.75" customHeight="1">
      <c r="A8" s="45"/>
      <c r="B8" s="45" t="s">
        <v>11</v>
      </c>
      <c r="C8" s="45" t="s">
        <v>12</v>
      </c>
      <c r="D8" s="46">
        <v>200000</v>
      </c>
      <c r="E8" s="46">
        <v>252000</v>
      </c>
      <c r="F8" s="46">
        <v>197000</v>
      </c>
      <c r="G8" s="46">
        <f>F8/F45*100</f>
        <v>11.628307467678399</v>
      </c>
    </row>
    <row r="9" spans="1:7" ht="0.75" hidden="1" customHeight="1">
      <c r="A9" s="43"/>
      <c r="B9" s="43"/>
      <c r="C9" s="43"/>
      <c r="D9" s="44"/>
      <c r="E9" s="44"/>
      <c r="F9" s="44"/>
      <c r="G9" s="46">
        <f t="shared" ref="G9:G16" si="2">F9/F35*100</f>
        <v>0</v>
      </c>
    </row>
    <row r="10" spans="1:7" hidden="1">
      <c r="A10" s="43"/>
      <c r="B10" s="43"/>
      <c r="C10" s="61"/>
      <c r="D10" s="44"/>
      <c r="E10" s="44"/>
      <c r="F10" s="44"/>
      <c r="G10" s="46">
        <f t="shared" si="2"/>
        <v>0</v>
      </c>
    </row>
    <row r="11" spans="1:7" hidden="1">
      <c r="A11" s="43"/>
      <c r="B11" s="43"/>
      <c r="C11" s="43"/>
      <c r="D11" s="44"/>
      <c r="E11" s="44"/>
      <c r="F11" s="44"/>
      <c r="G11" s="46" t="e">
        <f t="shared" si="2"/>
        <v>#DIV/0!</v>
      </c>
    </row>
    <row r="12" spans="1:7" hidden="1">
      <c r="A12" s="43"/>
      <c r="B12" s="43"/>
      <c r="C12" s="61"/>
      <c r="D12" s="44"/>
      <c r="E12" s="44"/>
      <c r="F12" s="44"/>
      <c r="G12" s="46">
        <f t="shared" si="2"/>
        <v>0</v>
      </c>
    </row>
    <row r="13" spans="1:7" hidden="1">
      <c r="A13" s="43"/>
      <c r="B13" s="43"/>
      <c r="C13" s="43"/>
      <c r="D13" s="44"/>
      <c r="E13" s="44"/>
      <c r="F13" s="44"/>
      <c r="G13" s="46">
        <f t="shared" si="2"/>
        <v>0</v>
      </c>
    </row>
    <row r="14" spans="1:7" ht="1.5" hidden="1" customHeight="1">
      <c r="A14" s="43"/>
      <c r="B14" s="43"/>
      <c r="C14" s="43"/>
      <c r="D14" s="44"/>
      <c r="E14" s="44"/>
      <c r="F14" s="44"/>
      <c r="G14" s="46">
        <f t="shared" si="2"/>
        <v>0</v>
      </c>
    </row>
    <row r="15" spans="1:7" hidden="1">
      <c r="A15" s="43"/>
      <c r="B15" s="43"/>
      <c r="C15" s="43"/>
      <c r="D15" s="44"/>
      <c r="E15" s="44"/>
      <c r="F15" s="44"/>
      <c r="G15" s="46">
        <f t="shared" si="2"/>
        <v>0</v>
      </c>
    </row>
    <row r="16" spans="1:7" hidden="1">
      <c r="A16" s="43"/>
      <c r="B16" s="43"/>
      <c r="C16" s="43"/>
      <c r="D16" s="44"/>
      <c r="E16" s="44"/>
      <c r="F16" s="44"/>
      <c r="G16" s="46" t="e">
        <f t="shared" si="2"/>
        <v>#DIV/0!</v>
      </c>
    </row>
    <row r="17" spans="1:7" ht="2.25" customHeight="1">
      <c r="A17" s="43"/>
      <c r="B17" s="43"/>
      <c r="C17" s="43"/>
      <c r="D17" s="44"/>
      <c r="E17" s="44"/>
      <c r="F17" s="44"/>
      <c r="G17" s="46"/>
    </row>
    <row r="18" spans="1:7">
      <c r="A18" s="45"/>
      <c r="B18" s="67" t="s">
        <v>16</v>
      </c>
      <c r="C18" s="67" t="s">
        <v>163</v>
      </c>
      <c r="D18" s="46">
        <v>5000</v>
      </c>
      <c r="E18" s="46">
        <v>13000</v>
      </c>
      <c r="F18" s="46">
        <v>13000</v>
      </c>
      <c r="G18" s="46">
        <f>F18/F45*100</f>
        <v>0.76735023898385368</v>
      </c>
    </row>
    <row r="19" spans="1:7" ht="28.8">
      <c r="A19" s="45"/>
      <c r="B19" s="45" t="s">
        <v>17</v>
      </c>
      <c r="C19" s="45" t="s">
        <v>18</v>
      </c>
      <c r="D19" s="46">
        <v>5000</v>
      </c>
      <c r="E19" s="46">
        <v>2000</v>
      </c>
      <c r="F19" s="46">
        <v>2000</v>
      </c>
      <c r="G19" s="46">
        <f>F19/F45*100</f>
        <v>0.11805388292059288</v>
      </c>
    </row>
    <row r="20" spans="1:7">
      <c r="A20" s="45"/>
      <c r="B20" s="45" t="s">
        <v>19</v>
      </c>
      <c r="C20" s="45" t="s">
        <v>168</v>
      </c>
      <c r="D20" s="46">
        <f>D21+D22+D23+D24</f>
        <v>42000</v>
      </c>
      <c r="E20" s="46">
        <f>E21+E22+E23+E24</f>
        <v>58651.99</v>
      </c>
      <c r="F20" s="46">
        <f>F21+F22+F23+F24</f>
        <v>58651.99</v>
      </c>
      <c r="G20" s="46">
        <f>G21+G22+G23+G24</f>
        <v>3.4620475802598922</v>
      </c>
    </row>
    <row r="21" spans="1:7" ht="28.8">
      <c r="A21" s="43"/>
      <c r="B21" s="43" t="s">
        <v>172</v>
      </c>
      <c r="C21" s="43" t="s">
        <v>169</v>
      </c>
      <c r="D21" s="44">
        <v>2000</v>
      </c>
      <c r="E21" s="44">
        <v>3651.99</v>
      </c>
      <c r="F21" s="44">
        <v>3651.99</v>
      </c>
      <c r="G21" s="44">
        <f>F21/F45*100</f>
        <v>0.21556579994358796</v>
      </c>
    </row>
    <row r="22" spans="1:7" ht="28.8">
      <c r="A22" s="43"/>
      <c r="B22" s="43" t="s">
        <v>173</v>
      </c>
      <c r="C22" s="43" t="s">
        <v>154</v>
      </c>
      <c r="D22" s="44">
        <v>35000</v>
      </c>
      <c r="E22" s="44">
        <v>30000</v>
      </c>
      <c r="F22" s="44">
        <v>30000</v>
      </c>
      <c r="G22" s="44">
        <f>F22/F45*100</f>
        <v>1.7708082438088932</v>
      </c>
    </row>
    <row r="23" spans="1:7" ht="28.8">
      <c r="A23" s="43"/>
      <c r="B23" s="43" t="s">
        <v>176</v>
      </c>
      <c r="C23" s="43" t="s">
        <v>174</v>
      </c>
      <c r="D23" s="44">
        <v>5000</v>
      </c>
      <c r="E23" s="44">
        <v>19000</v>
      </c>
      <c r="F23" s="44">
        <v>19000</v>
      </c>
      <c r="G23" s="44">
        <f>F23/F45*100</f>
        <v>1.1215118877456325</v>
      </c>
    </row>
    <row r="24" spans="1:7" ht="28.8">
      <c r="A24" s="43"/>
      <c r="B24" s="43" t="s">
        <v>177</v>
      </c>
      <c r="C24" s="43" t="s">
        <v>175</v>
      </c>
      <c r="D24" s="44">
        <v>0</v>
      </c>
      <c r="E24" s="44">
        <v>6000</v>
      </c>
      <c r="F24" s="44">
        <v>6000</v>
      </c>
      <c r="G24" s="44">
        <f>F24/F45*100</f>
        <v>0.35416164876177864</v>
      </c>
    </row>
    <row r="25" spans="1:7" ht="28.8">
      <c r="A25" s="45"/>
      <c r="B25" s="45" t="s">
        <v>153</v>
      </c>
      <c r="C25" s="45" t="s">
        <v>185</v>
      </c>
      <c r="D25" s="46">
        <v>35000</v>
      </c>
      <c r="E25" s="46"/>
      <c r="F25" s="46"/>
      <c r="G25" s="44"/>
    </row>
    <row r="26" spans="1:7">
      <c r="A26" s="45"/>
      <c r="B26" s="45" t="s">
        <v>178</v>
      </c>
      <c r="C26" s="45" t="s">
        <v>179</v>
      </c>
      <c r="D26" s="46">
        <v>31000</v>
      </c>
      <c r="E26" s="46">
        <v>3500</v>
      </c>
      <c r="F26" s="46">
        <v>3500</v>
      </c>
      <c r="G26" s="44">
        <f>F26/F45*100</f>
        <v>0.20659429511103752</v>
      </c>
    </row>
    <row r="27" spans="1:7" ht="28.8">
      <c r="A27" s="66"/>
      <c r="B27" s="66" t="s">
        <v>20</v>
      </c>
      <c r="C27" s="66" t="s">
        <v>21</v>
      </c>
      <c r="D27" s="55">
        <v>3000</v>
      </c>
      <c r="E27" s="55">
        <v>0</v>
      </c>
      <c r="F27" s="55">
        <v>0</v>
      </c>
      <c r="G27" s="55">
        <v>0</v>
      </c>
    </row>
    <row r="28" spans="1:7">
      <c r="A28" s="49" t="s">
        <v>22</v>
      </c>
      <c r="B28" s="49"/>
      <c r="C28" s="49" t="s">
        <v>23</v>
      </c>
      <c r="D28" s="50">
        <f>SUM(D29+D32)</f>
        <v>20000</v>
      </c>
      <c r="E28" s="50">
        <f>SUM(E29+E32)</f>
        <v>22723.14</v>
      </c>
      <c r="F28" s="50">
        <f>SUM(F29+F32)</f>
        <v>22723.14</v>
      </c>
      <c r="G28" s="50">
        <f>SUM(G29+G32)</f>
        <v>1.3412774545741204</v>
      </c>
    </row>
    <row r="29" spans="1:7">
      <c r="A29" s="7"/>
      <c r="B29" s="7" t="s">
        <v>24</v>
      </c>
      <c r="C29" s="7" t="s">
        <v>25</v>
      </c>
      <c r="D29" s="30">
        <f>D30+D31</f>
        <v>20000</v>
      </c>
      <c r="E29" s="30">
        <f>E30+E31</f>
        <v>21401.5</v>
      </c>
      <c r="F29" s="30">
        <f>F30+F31</f>
        <v>21401.5</v>
      </c>
      <c r="G29" s="30">
        <f>G30+G31</f>
        <v>1.2632650876625342</v>
      </c>
    </row>
    <row r="30" spans="1:7">
      <c r="A30" s="63"/>
      <c r="B30" s="63" t="s">
        <v>26</v>
      </c>
      <c r="C30" s="63" t="s">
        <v>27</v>
      </c>
      <c r="D30" s="64"/>
      <c r="E30" s="64">
        <v>0</v>
      </c>
      <c r="F30" s="64">
        <v>0</v>
      </c>
      <c r="G30" s="64">
        <v>0</v>
      </c>
    </row>
    <row r="31" spans="1:7">
      <c r="A31" s="63"/>
      <c r="B31" s="63" t="s">
        <v>170</v>
      </c>
      <c r="C31" s="63" t="s">
        <v>31</v>
      </c>
      <c r="D31" s="64">
        <v>20000</v>
      </c>
      <c r="E31" s="64">
        <v>21401.5</v>
      </c>
      <c r="F31" s="64">
        <v>21401.5</v>
      </c>
      <c r="G31" s="64">
        <f>F31/F45*100</f>
        <v>1.2632650876625342</v>
      </c>
    </row>
    <row r="32" spans="1:7">
      <c r="A32" s="7"/>
      <c r="B32" s="7" t="s">
        <v>28</v>
      </c>
      <c r="C32" s="7" t="s">
        <v>29</v>
      </c>
      <c r="D32" s="30">
        <f>D33</f>
        <v>0</v>
      </c>
      <c r="E32" s="30">
        <f>E33</f>
        <v>1321.64</v>
      </c>
      <c r="F32" s="30">
        <f>F33</f>
        <v>1321.64</v>
      </c>
      <c r="G32" s="30">
        <f>G33</f>
        <v>7.8012366911586195E-2</v>
      </c>
    </row>
    <row r="33" spans="1:7">
      <c r="A33" s="63"/>
      <c r="B33" s="63" t="s">
        <v>30</v>
      </c>
      <c r="C33" s="63" t="s">
        <v>184</v>
      </c>
      <c r="D33" s="64">
        <v>0</v>
      </c>
      <c r="E33" s="64">
        <v>1321.64</v>
      </c>
      <c r="F33" s="64">
        <v>1321.64</v>
      </c>
      <c r="G33" s="64">
        <f>F33/F45*100</f>
        <v>7.8012366911586195E-2</v>
      </c>
    </row>
    <row r="34" spans="1:7">
      <c r="A34" s="49" t="s">
        <v>32</v>
      </c>
      <c r="B34" s="49"/>
      <c r="C34" s="49" t="s">
        <v>33</v>
      </c>
      <c r="D34" s="50">
        <v>700000</v>
      </c>
      <c r="E34" s="50">
        <v>340000</v>
      </c>
      <c r="F34" s="50">
        <v>1095215.95</v>
      </c>
      <c r="G34" s="50">
        <f>F34/F45*100</f>
        <v>64.647247767032951</v>
      </c>
    </row>
    <row r="35" spans="1:7">
      <c r="A35" s="49" t="s">
        <v>34</v>
      </c>
      <c r="B35" s="51"/>
      <c r="C35" s="49" t="s">
        <v>35</v>
      </c>
      <c r="D35" s="52">
        <f>SUM(D36:D39)</f>
        <v>44000</v>
      </c>
      <c r="E35" s="52">
        <f>SUM(E36:E39)</f>
        <v>44015</v>
      </c>
      <c r="F35" s="52">
        <f>SUM(F36:F39)</f>
        <v>57476</v>
      </c>
      <c r="G35" s="52">
        <f>SUM(G36:G39)</f>
        <v>3.3926324873719986</v>
      </c>
    </row>
    <row r="36" spans="1:7">
      <c r="A36" s="7"/>
      <c r="B36" s="31" t="s">
        <v>36</v>
      </c>
      <c r="C36" s="7" t="s">
        <v>37</v>
      </c>
      <c r="D36" s="32">
        <v>2000</v>
      </c>
      <c r="E36" s="32">
        <v>1000</v>
      </c>
      <c r="F36" s="32">
        <v>760</v>
      </c>
      <c r="G36" s="32">
        <f>F36/F45*100</f>
        <v>4.486047550982529E-2</v>
      </c>
    </row>
    <row r="37" spans="1:7">
      <c r="A37" s="7"/>
      <c r="B37" s="31" t="s">
        <v>38</v>
      </c>
      <c r="C37" s="7" t="s">
        <v>39</v>
      </c>
      <c r="D37" s="32">
        <v>2000</v>
      </c>
      <c r="E37" s="32">
        <v>0</v>
      </c>
      <c r="F37" s="32">
        <v>0</v>
      </c>
      <c r="G37" s="32">
        <f>F37/F45*100</f>
        <v>0</v>
      </c>
    </row>
    <row r="38" spans="1:7">
      <c r="A38" s="7"/>
      <c r="B38" s="31" t="s">
        <v>40</v>
      </c>
      <c r="C38" s="7" t="s">
        <v>41</v>
      </c>
      <c r="D38" s="32">
        <v>20000</v>
      </c>
      <c r="E38" s="32">
        <v>23600</v>
      </c>
      <c r="F38" s="32">
        <v>36700</v>
      </c>
      <c r="G38" s="32">
        <f>F38/F45*100</f>
        <v>2.1662887515928797</v>
      </c>
    </row>
    <row r="39" spans="1:7">
      <c r="A39" s="7"/>
      <c r="B39" s="31" t="s">
        <v>155</v>
      </c>
      <c r="C39" s="7" t="s">
        <v>156</v>
      </c>
      <c r="D39" s="32">
        <v>20000</v>
      </c>
      <c r="E39" s="32">
        <v>19415</v>
      </c>
      <c r="F39" s="32">
        <v>20016</v>
      </c>
      <c r="G39" s="32">
        <f>F39/F45*100</f>
        <v>1.1814832602692935</v>
      </c>
    </row>
    <row r="40" spans="1:7">
      <c r="A40" s="49" t="s">
        <v>42</v>
      </c>
      <c r="B40" s="51"/>
      <c r="C40" s="49" t="s">
        <v>43</v>
      </c>
      <c r="D40" s="52">
        <v>70000</v>
      </c>
      <c r="E40" s="52">
        <v>108907.09</v>
      </c>
      <c r="F40" s="52">
        <v>108907.09</v>
      </c>
      <c r="G40" s="52">
        <f>F40/F45*100</f>
        <v>6.4284524260412352</v>
      </c>
    </row>
    <row r="41" spans="1:7">
      <c r="A41" s="49" t="s">
        <v>44</v>
      </c>
      <c r="B41" s="51"/>
      <c r="C41" s="49" t="s">
        <v>45</v>
      </c>
      <c r="D41" s="52">
        <f>D42+D43+D44</f>
        <v>25000</v>
      </c>
      <c r="E41" s="52">
        <f>E42+E43+E44</f>
        <v>30000</v>
      </c>
      <c r="F41" s="52">
        <f>F42+F43+F44</f>
        <v>27254.34</v>
      </c>
      <c r="G41" s="52">
        <f>G42+G43+G44</f>
        <v>1.6087403317190156</v>
      </c>
    </row>
    <row r="42" spans="1:7">
      <c r="A42" s="68"/>
      <c r="B42" s="69" t="s">
        <v>164</v>
      </c>
      <c r="C42" s="70" t="s">
        <v>165</v>
      </c>
      <c r="D42" s="71"/>
      <c r="E42" s="71"/>
      <c r="F42" s="71"/>
      <c r="G42" s="71"/>
    </row>
    <row r="43" spans="1:7">
      <c r="A43" s="7"/>
      <c r="B43" s="31" t="s">
        <v>46</v>
      </c>
      <c r="C43" s="7" t="s">
        <v>47</v>
      </c>
      <c r="D43" s="32">
        <v>0</v>
      </c>
      <c r="E43" s="32"/>
      <c r="F43" s="32"/>
      <c r="G43" s="32"/>
    </row>
    <row r="44" spans="1:7">
      <c r="A44" s="7"/>
      <c r="B44" s="7" t="s">
        <v>48</v>
      </c>
      <c r="C44" s="7" t="s">
        <v>45</v>
      </c>
      <c r="D44" s="30">
        <v>25000</v>
      </c>
      <c r="E44" s="30">
        <v>30000</v>
      </c>
      <c r="F44" s="30">
        <v>27254.34</v>
      </c>
      <c r="G44" s="30">
        <f>F44/F45*100</f>
        <v>1.6087403317190156</v>
      </c>
    </row>
    <row r="45" spans="1:7" ht="15.6">
      <c r="A45" s="131"/>
      <c r="B45" s="131"/>
      <c r="C45" s="11" t="s">
        <v>49</v>
      </c>
      <c r="D45" s="65">
        <f>SUM(D41,D40,D35,D34,D28,D6,D3)</f>
        <v>1282000</v>
      </c>
      <c r="E45" s="65">
        <f>SUM(E41,E40,E35,E34,E28,E6,E3)</f>
        <v>978797.22</v>
      </c>
      <c r="F45" s="65">
        <f>SUM(F41,F40,F35,F34,F28,F6,F3)</f>
        <v>1694141.6499999997</v>
      </c>
      <c r="G45" s="65">
        <f>SUM(G41,G40,G35,G34,G28,G6,G3)</f>
        <v>100.00000000000003</v>
      </c>
    </row>
    <row r="46" spans="1:7">
      <c r="A46" s="33"/>
      <c r="B46" s="33"/>
      <c r="C46" s="33"/>
      <c r="D46" s="34" t="s">
        <v>50</v>
      </c>
      <c r="E46" s="34" t="s">
        <v>50</v>
      </c>
      <c r="F46" s="34" t="s">
        <v>50</v>
      </c>
      <c r="G46" s="34" t="s">
        <v>50</v>
      </c>
    </row>
    <row r="47" spans="1:7" ht="18">
      <c r="A47" s="35"/>
    </row>
    <row r="48" spans="1:7" ht="55.2">
      <c r="A48" s="2"/>
      <c r="B48" s="2"/>
      <c r="C48" s="3" t="s">
        <v>51</v>
      </c>
      <c r="D48" s="25" t="s">
        <v>193</v>
      </c>
      <c r="E48" s="25" t="s">
        <v>188</v>
      </c>
      <c r="F48" s="25" t="s">
        <v>189</v>
      </c>
      <c r="G48" s="25" t="s">
        <v>189</v>
      </c>
    </row>
    <row r="49" spans="1:7" ht="27.6">
      <c r="A49" s="53" t="s">
        <v>1</v>
      </c>
      <c r="B49" s="53"/>
      <c r="C49" s="53" t="s">
        <v>52</v>
      </c>
      <c r="D49" s="48">
        <f>SUM(D50:D52)</f>
        <v>40000</v>
      </c>
      <c r="E49" s="48">
        <v>0</v>
      </c>
      <c r="F49" s="48">
        <v>0</v>
      </c>
      <c r="G49" s="48">
        <v>0</v>
      </c>
    </row>
    <row r="50" spans="1:7" ht="41.4">
      <c r="A50" s="54"/>
      <c r="B50" s="54" t="s">
        <v>3</v>
      </c>
      <c r="C50" s="54" t="s">
        <v>53</v>
      </c>
      <c r="D50" s="55">
        <v>40000</v>
      </c>
      <c r="E50" s="55">
        <v>0</v>
      </c>
      <c r="F50" s="55">
        <v>0</v>
      </c>
      <c r="G50" s="55">
        <v>0</v>
      </c>
    </row>
    <row r="51" spans="1:7">
      <c r="A51" s="56"/>
      <c r="B51" s="54" t="s">
        <v>5</v>
      </c>
      <c r="C51" s="54" t="s">
        <v>54</v>
      </c>
      <c r="D51" s="55">
        <v>0</v>
      </c>
      <c r="E51" s="55">
        <v>0</v>
      </c>
      <c r="F51" s="55">
        <v>0</v>
      </c>
      <c r="G51" s="55">
        <v>0</v>
      </c>
    </row>
    <row r="52" spans="1:7" ht="27.6">
      <c r="A52" s="54"/>
      <c r="B52" s="54" t="s">
        <v>55</v>
      </c>
      <c r="C52" s="54" t="s">
        <v>56</v>
      </c>
      <c r="D52" s="55">
        <v>0</v>
      </c>
      <c r="E52" s="55">
        <v>0</v>
      </c>
      <c r="F52" s="55">
        <v>0</v>
      </c>
      <c r="G52" s="55">
        <v>0</v>
      </c>
    </row>
    <row r="53" spans="1:7">
      <c r="A53" s="53" t="s">
        <v>57</v>
      </c>
      <c r="B53" s="53"/>
      <c r="C53" s="53" t="s">
        <v>58</v>
      </c>
      <c r="D53" s="48">
        <f>SUM(D54,D57,D58,D69,D72)</f>
        <v>1054000</v>
      </c>
      <c r="E53" s="48">
        <f>SUM(E54,E57,E58,E69,E72)</f>
        <v>722700</v>
      </c>
      <c r="F53" s="48">
        <f>SUM(F54,F57,F58,F69,F72)</f>
        <v>652269.94999999995</v>
      </c>
      <c r="G53" s="48">
        <f>SUM(G54,G57,G58,G69,G72)</f>
        <v>39.056825874684769</v>
      </c>
    </row>
    <row r="54" spans="1:7" ht="27.6">
      <c r="A54" s="56"/>
      <c r="B54" s="54" t="s">
        <v>9</v>
      </c>
      <c r="C54" s="54" t="s">
        <v>59</v>
      </c>
      <c r="D54" s="55">
        <v>21000</v>
      </c>
      <c r="E54" s="55">
        <f>SUM(E55:E56)</f>
        <v>0</v>
      </c>
      <c r="F54" s="55">
        <f>SUM(F55:F56)</f>
        <v>0</v>
      </c>
      <c r="G54" s="55">
        <f>SUM(G55:G56)</f>
        <v>0</v>
      </c>
    </row>
    <row r="55" spans="1:7">
      <c r="A55" s="6"/>
      <c r="B55" s="8" t="s">
        <v>11</v>
      </c>
      <c r="C55" s="8" t="s">
        <v>60</v>
      </c>
      <c r="D55" s="36">
        <v>0</v>
      </c>
      <c r="E55" s="36"/>
      <c r="F55" s="36"/>
      <c r="G55" s="36"/>
    </row>
    <row r="56" spans="1:7" ht="27.6">
      <c r="A56" s="6"/>
      <c r="B56" s="8" t="s">
        <v>16</v>
      </c>
      <c r="C56" s="60" t="s">
        <v>162</v>
      </c>
      <c r="D56" s="36">
        <v>0</v>
      </c>
      <c r="E56" s="36"/>
      <c r="F56" s="36"/>
      <c r="G56" s="36"/>
    </row>
    <row r="57" spans="1:7" ht="27.6">
      <c r="A57" s="54"/>
      <c r="B57" s="54" t="s">
        <v>20</v>
      </c>
      <c r="C57" s="54" t="s">
        <v>61</v>
      </c>
      <c r="D57" s="55">
        <v>0</v>
      </c>
      <c r="E57" s="55">
        <v>0</v>
      </c>
      <c r="F57" s="55">
        <v>0</v>
      </c>
      <c r="G57" s="55">
        <v>0</v>
      </c>
    </row>
    <row r="58" spans="1:7">
      <c r="A58" s="54"/>
      <c r="B58" s="54" t="s">
        <v>62</v>
      </c>
      <c r="C58" s="54" t="s">
        <v>63</v>
      </c>
      <c r="D58" s="55">
        <f>SUM(D59:D68)</f>
        <v>243000</v>
      </c>
      <c r="E58" s="55">
        <f>SUM(E59:E68)</f>
        <v>311700</v>
      </c>
      <c r="F58" s="55">
        <f>SUM(F59:F68)</f>
        <v>286315.64999999997</v>
      </c>
      <c r="G58" s="55">
        <f>SUM(G59:G68)</f>
        <v>17.144098830932176</v>
      </c>
    </row>
    <row r="59" spans="1:7">
      <c r="A59" s="8"/>
      <c r="B59" s="8" t="s">
        <v>64</v>
      </c>
      <c r="C59" s="8" t="s">
        <v>171</v>
      </c>
      <c r="D59" s="36">
        <v>3000</v>
      </c>
      <c r="E59" s="36"/>
      <c r="F59" s="36"/>
      <c r="G59" s="36"/>
    </row>
    <row r="60" spans="1:7">
      <c r="A60" s="8"/>
      <c r="B60" s="8" t="s">
        <v>65</v>
      </c>
      <c r="C60" s="8" t="s">
        <v>13</v>
      </c>
      <c r="D60" s="36">
        <v>15000</v>
      </c>
      <c r="E60" s="36">
        <v>25000</v>
      </c>
      <c r="F60" s="36">
        <v>24974.99</v>
      </c>
      <c r="G60" s="36">
        <f>F60/F109*100</f>
        <v>1.495460331496175</v>
      </c>
    </row>
    <row r="61" spans="1:7">
      <c r="A61" s="8"/>
      <c r="B61" s="8" t="s">
        <v>66</v>
      </c>
      <c r="C61" s="8" t="s">
        <v>14</v>
      </c>
      <c r="D61" s="36">
        <v>20000</v>
      </c>
      <c r="E61" s="36">
        <v>34500</v>
      </c>
      <c r="F61" s="36">
        <v>33726.57</v>
      </c>
      <c r="G61" s="36">
        <f>F61/F109*100</f>
        <v>2.0194902000933315</v>
      </c>
    </row>
    <row r="62" spans="1:7">
      <c r="A62" s="8"/>
      <c r="B62" s="8" t="s">
        <v>180</v>
      </c>
      <c r="C62" s="8" t="s">
        <v>186</v>
      </c>
      <c r="D62" s="36">
        <v>10000</v>
      </c>
      <c r="E62" s="36"/>
      <c r="F62" s="36"/>
      <c r="G62" s="36">
        <f>F62/F109*100</f>
        <v>0</v>
      </c>
    </row>
    <row r="63" spans="1:7" ht="27.6">
      <c r="A63" s="8"/>
      <c r="B63" s="8" t="s">
        <v>67</v>
      </c>
      <c r="C63" s="8" t="s">
        <v>70</v>
      </c>
      <c r="D63" s="36">
        <v>20000</v>
      </c>
      <c r="E63" s="36">
        <v>10300</v>
      </c>
      <c r="F63" s="36">
        <v>10269.370000000001</v>
      </c>
      <c r="G63" s="36">
        <f>F63/F109*100</f>
        <v>0.61491257712042624</v>
      </c>
    </row>
    <row r="64" spans="1:7">
      <c r="A64" s="8"/>
      <c r="B64" s="8" t="s">
        <v>68</v>
      </c>
      <c r="C64" s="8" t="s">
        <v>15</v>
      </c>
      <c r="D64" s="36">
        <v>80000</v>
      </c>
      <c r="E64" s="36">
        <v>100300</v>
      </c>
      <c r="F64" s="36">
        <v>100291.89</v>
      </c>
      <c r="G64" s="36">
        <f>F64/F109*100</f>
        <v>6.0053094341890789</v>
      </c>
    </row>
    <row r="65" spans="1:7">
      <c r="A65" s="8"/>
      <c r="B65" s="8" t="s">
        <v>69</v>
      </c>
      <c r="C65" s="8" t="s">
        <v>73</v>
      </c>
      <c r="D65" s="36">
        <v>35000</v>
      </c>
      <c r="E65" s="36">
        <v>45000</v>
      </c>
      <c r="F65" s="36">
        <v>44913.61</v>
      </c>
      <c r="G65" s="36">
        <f>F65/F109*100</f>
        <v>2.6893513110231444</v>
      </c>
    </row>
    <row r="66" spans="1:7">
      <c r="A66" s="8"/>
      <c r="B66" s="8" t="s">
        <v>71</v>
      </c>
      <c r="C66" s="8" t="s">
        <v>152</v>
      </c>
      <c r="D66" s="36">
        <v>20000</v>
      </c>
      <c r="E66" s="36">
        <v>25600</v>
      </c>
      <c r="F66" s="36">
        <v>25073.82</v>
      </c>
      <c r="G66" s="36">
        <f>F66/F109*100</f>
        <v>1.5013781054196786</v>
      </c>
    </row>
    <row r="67" spans="1:7">
      <c r="A67" s="8"/>
      <c r="B67" s="8" t="s">
        <v>72</v>
      </c>
      <c r="C67" s="8" t="s">
        <v>181</v>
      </c>
      <c r="D67" s="36">
        <v>30000</v>
      </c>
      <c r="E67" s="36">
        <v>50000</v>
      </c>
      <c r="F67" s="36">
        <v>26618.6</v>
      </c>
      <c r="G67" s="36">
        <f>F67/F109*100</f>
        <v>1.5938769296790141</v>
      </c>
    </row>
    <row r="68" spans="1:7" ht="27.6">
      <c r="A68" s="8"/>
      <c r="B68" s="8" t="s">
        <v>74</v>
      </c>
      <c r="C68" s="8" t="s">
        <v>157</v>
      </c>
      <c r="D68" s="36">
        <v>10000</v>
      </c>
      <c r="E68" s="36">
        <v>21000</v>
      </c>
      <c r="F68" s="36">
        <v>20446.8</v>
      </c>
      <c r="G68" s="36">
        <f t="shared" ref="G68" si="3">F68/F117*100</f>
        <v>1.2243199419113275</v>
      </c>
    </row>
    <row r="69" spans="1:7">
      <c r="A69" s="54"/>
      <c r="B69" s="54" t="s">
        <v>75</v>
      </c>
      <c r="C69" s="54" t="s">
        <v>76</v>
      </c>
      <c r="D69" s="55">
        <f>D70+D71</f>
        <v>785000</v>
      </c>
      <c r="E69" s="55">
        <f>E70+E71</f>
        <v>405000</v>
      </c>
      <c r="F69" s="55">
        <f>F70+F71</f>
        <v>362566.67</v>
      </c>
      <c r="G69" s="55">
        <f>G70+G71</f>
        <v>21.70988146572488</v>
      </c>
    </row>
    <row r="70" spans="1:7">
      <c r="A70" s="54"/>
      <c r="B70" s="54" t="s">
        <v>158</v>
      </c>
      <c r="C70" s="54" t="s">
        <v>159</v>
      </c>
      <c r="D70" s="55">
        <v>730000</v>
      </c>
      <c r="E70" s="55">
        <v>330000</v>
      </c>
      <c r="F70" s="55">
        <v>312638.90999999997</v>
      </c>
      <c r="G70" s="55">
        <f>F70/F109*100</f>
        <v>18.720291298903533</v>
      </c>
    </row>
    <row r="71" spans="1:7">
      <c r="A71" s="54"/>
      <c r="B71" s="54" t="s">
        <v>160</v>
      </c>
      <c r="C71" s="54" t="s">
        <v>161</v>
      </c>
      <c r="D71" s="55">
        <v>55000</v>
      </c>
      <c r="E71" s="55">
        <v>75000</v>
      </c>
      <c r="F71" s="55">
        <v>49927.76</v>
      </c>
      <c r="G71" s="55">
        <f>F71/F109*100</f>
        <v>2.9895901668213467</v>
      </c>
    </row>
    <row r="72" spans="1:7">
      <c r="A72" s="54"/>
      <c r="B72" s="54" t="s">
        <v>77</v>
      </c>
      <c r="C72" s="54" t="s">
        <v>78</v>
      </c>
      <c r="D72" s="55">
        <v>5000</v>
      </c>
      <c r="E72" s="55">
        <v>6000</v>
      </c>
      <c r="F72" s="55">
        <v>3387.63</v>
      </c>
      <c r="G72" s="55">
        <f>F72/F109*100</f>
        <v>0.20284557802771438</v>
      </c>
    </row>
    <row r="73" spans="1:7">
      <c r="A73" s="53" t="s">
        <v>22</v>
      </c>
      <c r="B73" s="53"/>
      <c r="C73" s="53" t="s">
        <v>79</v>
      </c>
      <c r="D73" s="48">
        <f>SUM(D74:D83)</f>
        <v>53000</v>
      </c>
      <c r="E73" s="48">
        <f>SUM(E74:E83)</f>
        <v>51475</v>
      </c>
      <c r="F73" s="48">
        <f>SUM(F74:F83)</f>
        <v>34267.360000000001</v>
      </c>
      <c r="G73" s="48">
        <f>SUM(G74:G83)</f>
        <v>2.0518717943470151</v>
      </c>
    </row>
    <row r="74" spans="1:7" ht="27.6">
      <c r="A74" s="57"/>
      <c r="B74" s="54" t="s">
        <v>24</v>
      </c>
      <c r="C74" s="54" t="s">
        <v>80</v>
      </c>
      <c r="D74" s="55">
        <v>0</v>
      </c>
      <c r="E74" s="55">
        <v>0</v>
      </c>
      <c r="F74" s="55">
        <v>0</v>
      </c>
      <c r="G74" s="55">
        <v>0</v>
      </c>
    </row>
    <row r="75" spans="1:7" ht="27.6">
      <c r="A75" s="54"/>
      <c r="B75" s="54" t="s">
        <v>28</v>
      </c>
      <c r="C75" s="54" t="s">
        <v>81</v>
      </c>
      <c r="D75" s="55">
        <v>5000</v>
      </c>
      <c r="E75" s="55">
        <v>0</v>
      </c>
      <c r="F75" s="55">
        <v>0</v>
      </c>
      <c r="G75" s="55">
        <v>0</v>
      </c>
    </row>
    <row r="76" spans="1:7" ht="27.6">
      <c r="A76" s="56"/>
      <c r="B76" s="54" t="s">
        <v>82</v>
      </c>
      <c r="C76" s="54" t="s">
        <v>83</v>
      </c>
      <c r="D76" s="55">
        <v>0</v>
      </c>
      <c r="E76" s="55">
        <v>0</v>
      </c>
      <c r="F76" s="55">
        <v>0</v>
      </c>
      <c r="G76" s="55">
        <v>0</v>
      </c>
    </row>
    <row r="77" spans="1:7">
      <c r="A77" s="56"/>
      <c r="B77" s="54" t="s">
        <v>84</v>
      </c>
      <c r="C77" s="54" t="s">
        <v>85</v>
      </c>
      <c r="D77" s="55">
        <v>5000</v>
      </c>
      <c r="E77" s="55">
        <v>0</v>
      </c>
      <c r="F77" s="55">
        <v>0</v>
      </c>
      <c r="G77" s="55">
        <v>0</v>
      </c>
    </row>
    <row r="78" spans="1:7" ht="27.6">
      <c r="A78" s="54"/>
      <c r="B78" s="54" t="s">
        <v>86</v>
      </c>
      <c r="C78" s="54" t="s">
        <v>87</v>
      </c>
      <c r="D78" s="55">
        <v>3000</v>
      </c>
      <c r="E78" s="55">
        <v>3000</v>
      </c>
      <c r="F78" s="55">
        <v>1691.3</v>
      </c>
      <c r="G78" s="55">
        <f>F78/F109*100</f>
        <v>0.10127219505030755</v>
      </c>
    </row>
    <row r="79" spans="1:7">
      <c r="A79" s="56"/>
      <c r="B79" s="54" t="s">
        <v>88</v>
      </c>
      <c r="C79" s="54" t="s">
        <v>89</v>
      </c>
      <c r="D79" s="55">
        <v>3000</v>
      </c>
      <c r="E79" s="55"/>
      <c r="F79" s="55"/>
      <c r="G79" s="55"/>
    </row>
    <row r="80" spans="1:7">
      <c r="A80" s="56"/>
      <c r="B80" s="54" t="s">
        <v>90</v>
      </c>
      <c r="C80" s="54" t="s">
        <v>91</v>
      </c>
      <c r="D80" s="55">
        <v>10000</v>
      </c>
      <c r="E80" s="55">
        <v>15000</v>
      </c>
      <c r="F80" s="55">
        <v>12284.81</v>
      </c>
      <c r="G80" s="55">
        <f>F80/F109*100</f>
        <v>0.73559372936555822</v>
      </c>
    </row>
    <row r="81" spans="1:7">
      <c r="A81" s="56"/>
      <c r="B81" s="54" t="s">
        <v>92</v>
      </c>
      <c r="C81" s="54" t="s">
        <v>93</v>
      </c>
      <c r="D81" s="55">
        <v>5000</v>
      </c>
      <c r="E81" s="55">
        <v>5600</v>
      </c>
      <c r="F81" s="55">
        <v>3000</v>
      </c>
      <c r="G81" s="55">
        <f>F81/F109*100</f>
        <v>0.17963494658009971</v>
      </c>
    </row>
    <row r="82" spans="1:7" ht="27.6">
      <c r="A82" s="56"/>
      <c r="B82" s="54" t="s">
        <v>94</v>
      </c>
      <c r="C82" s="54" t="s">
        <v>95</v>
      </c>
      <c r="D82" s="55"/>
      <c r="E82" s="55"/>
      <c r="F82" s="55"/>
      <c r="G82" s="55"/>
    </row>
    <row r="83" spans="1:7">
      <c r="A83" s="56"/>
      <c r="B83" s="54" t="s">
        <v>96</v>
      </c>
      <c r="C83" s="54" t="s">
        <v>97</v>
      </c>
      <c r="D83" s="55">
        <f>SUM(D84:D87)</f>
        <v>22000</v>
      </c>
      <c r="E83" s="55">
        <f>SUM(E84:E87)</f>
        <v>27875</v>
      </c>
      <c r="F83" s="55">
        <f>SUM(F84:F87)</f>
        <v>17291.25</v>
      </c>
      <c r="G83" s="55">
        <f>SUM(G84:G87)</f>
        <v>1.0353709233510497</v>
      </c>
    </row>
    <row r="84" spans="1:7" ht="27.6">
      <c r="A84" s="6"/>
      <c r="B84" s="8" t="s">
        <v>98</v>
      </c>
      <c r="C84" s="8" t="s">
        <v>99</v>
      </c>
      <c r="D84" s="36">
        <v>7000</v>
      </c>
      <c r="E84" s="36">
        <v>0</v>
      </c>
      <c r="F84" s="36">
        <v>0</v>
      </c>
      <c r="G84" s="36">
        <v>0</v>
      </c>
    </row>
    <row r="85" spans="1:7" ht="27.6">
      <c r="A85" s="6"/>
      <c r="B85" s="8" t="s">
        <v>100</v>
      </c>
      <c r="C85" s="8" t="s">
        <v>18</v>
      </c>
      <c r="D85" s="36">
        <v>10000</v>
      </c>
      <c r="E85" s="36">
        <v>2500</v>
      </c>
      <c r="F85" s="36">
        <v>2103.75</v>
      </c>
      <c r="G85" s="36">
        <f>F85/F109*100</f>
        <v>0.12596900628929492</v>
      </c>
    </row>
    <row r="86" spans="1:7" ht="27.6">
      <c r="A86" s="6"/>
      <c r="B86" s="60" t="s">
        <v>166</v>
      </c>
      <c r="C86" s="60" t="s">
        <v>167</v>
      </c>
      <c r="D86" s="36">
        <v>0</v>
      </c>
      <c r="E86" s="36">
        <v>0</v>
      </c>
      <c r="F86" s="36">
        <v>0</v>
      </c>
      <c r="G86" s="36">
        <v>0</v>
      </c>
    </row>
    <row r="87" spans="1:7" ht="27.6">
      <c r="A87" s="6"/>
      <c r="B87" s="60" t="s">
        <v>182</v>
      </c>
      <c r="C87" s="60" t="s">
        <v>183</v>
      </c>
      <c r="D87" s="36">
        <v>5000</v>
      </c>
      <c r="E87" s="36">
        <v>25375</v>
      </c>
      <c r="F87" s="36">
        <v>15187.5</v>
      </c>
      <c r="G87" s="36">
        <f>F87/F109*100</f>
        <v>0.90940191706175477</v>
      </c>
    </row>
    <row r="88" spans="1:7">
      <c r="A88" s="53" t="s">
        <v>32</v>
      </c>
      <c r="B88" s="53"/>
      <c r="C88" s="53" t="s">
        <v>101</v>
      </c>
      <c r="D88" s="48">
        <f>SUM(D89:D92,D94)</f>
        <v>12000</v>
      </c>
      <c r="E88" s="48">
        <f>SUM(E89:E92,E94)</f>
        <v>1500</v>
      </c>
      <c r="F88" s="48">
        <f>SUM(F89:F92,F94)</f>
        <v>625</v>
      </c>
      <c r="G88" s="48">
        <f>SUM(G89:G92,G94)</f>
        <v>3.7423947204187437E-2</v>
      </c>
    </row>
    <row r="89" spans="1:7" ht="27.6">
      <c r="A89" s="54"/>
      <c r="B89" s="54" t="s">
        <v>102</v>
      </c>
      <c r="C89" s="54" t="s">
        <v>103</v>
      </c>
      <c r="D89" s="55"/>
      <c r="E89" s="55"/>
      <c r="F89" s="55"/>
      <c r="G89" s="55"/>
    </row>
    <row r="90" spans="1:7">
      <c r="A90" s="54"/>
      <c r="B90" s="54" t="s">
        <v>104</v>
      </c>
      <c r="C90" s="54" t="s">
        <v>105</v>
      </c>
      <c r="D90" s="55">
        <v>4000</v>
      </c>
      <c r="E90" s="55"/>
      <c r="F90" s="55"/>
      <c r="G90" s="55"/>
    </row>
    <row r="91" spans="1:7">
      <c r="A91" s="54"/>
      <c r="B91" s="54" t="s">
        <v>106</v>
      </c>
      <c r="C91" s="54" t="s">
        <v>107</v>
      </c>
      <c r="D91" s="55"/>
      <c r="E91" s="55"/>
      <c r="F91" s="55"/>
      <c r="G91" s="55"/>
    </row>
    <row r="92" spans="1:7">
      <c r="A92" s="58"/>
      <c r="B92" s="54" t="s">
        <v>108</v>
      </c>
      <c r="C92" s="54" t="s">
        <v>109</v>
      </c>
      <c r="D92" s="55">
        <v>3000</v>
      </c>
      <c r="E92" s="55">
        <f>E93</f>
        <v>0</v>
      </c>
      <c r="F92" s="55">
        <f>F93</f>
        <v>0</v>
      </c>
      <c r="G92" s="55">
        <f>G93</f>
        <v>0</v>
      </c>
    </row>
    <row r="93" spans="1:7">
      <c r="A93" s="10"/>
      <c r="B93" s="8" t="s">
        <v>110</v>
      </c>
      <c r="C93" s="8" t="s">
        <v>111</v>
      </c>
      <c r="D93" s="36">
        <v>0</v>
      </c>
      <c r="E93" s="36"/>
      <c r="F93" s="36"/>
      <c r="G93" s="36"/>
    </row>
    <row r="94" spans="1:7">
      <c r="A94" s="57"/>
      <c r="B94" s="54" t="s">
        <v>112</v>
      </c>
      <c r="C94" s="54" t="s">
        <v>187</v>
      </c>
      <c r="D94" s="55">
        <v>5000</v>
      </c>
      <c r="E94" s="55">
        <v>1500</v>
      </c>
      <c r="F94" s="55">
        <v>625</v>
      </c>
      <c r="G94" s="55">
        <f>F94/F109*100</f>
        <v>3.7423947204187437E-2</v>
      </c>
    </row>
    <row r="95" spans="1:7" ht="27.6">
      <c r="A95" s="53" t="s">
        <v>34</v>
      </c>
      <c r="B95" s="53"/>
      <c r="C95" s="53" t="s">
        <v>114</v>
      </c>
      <c r="D95" s="48">
        <f>D96+D97</f>
        <v>1500</v>
      </c>
      <c r="E95" s="48">
        <f>E96+E97</f>
        <v>75</v>
      </c>
      <c r="F95" s="48">
        <f>F96+F97</f>
        <v>75</v>
      </c>
      <c r="G95" s="48">
        <f>G96+G97</f>
        <v>4.4908736645024932E-3</v>
      </c>
    </row>
    <row r="96" spans="1:7" ht="27.6">
      <c r="A96" s="54"/>
      <c r="B96" s="54" t="s">
        <v>36</v>
      </c>
      <c r="C96" s="54" t="s">
        <v>115</v>
      </c>
      <c r="D96" s="55">
        <v>1000</v>
      </c>
      <c r="E96" s="55"/>
      <c r="F96" s="55"/>
      <c r="G96" s="55"/>
    </row>
    <row r="97" spans="1:7">
      <c r="A97" s="54"/>
      <c r="B97" s="54" t="s">
        <v>38</v>
      </c>
      <c r="C97" s="54" t="s">
        <v>116</v>
      </c>
      <c r="D97" s="55">
        <v>500</v>
      </c>
      <c r="E97" s="55">
        <v>75</v>
      </c>
      <c r="F97" s="55">
        <v>75</v>
      </c>
      <c r="G97" s="55">
        <f>F97/F109*100</f>
        <v>4.4908736645024932E-3</v>
      </c>
    </row>
    <row r="98" spans="1:7">
      <c r="A98" s="53" t="s">
        <v>42</v>
      </c>
      <c r="B98" s="53"/>
      <c r="C98" s="53" t="s">
        <v>117</v>
      </c>
      <c r="D98" s="48">
        <f>SUM(D99,D102,D105,D106)</f>
        <v>81000</v>
      </c>
      <c r="E98" s="48">
        <f>SUM(E99,E102,E105,E106)</f>
        <v>104000</v>
      </c>
      <c r="F98" s="48">
        <f>SUM(F99,F102,F105,F106)</f>
        <v>104131.21</v>
      </c>
      <c r="G98" s="48">
        <f>SUM(G99,G102,G105,G106)</f>
        <v>6.2352014485570493</v>
      </c>
    </row>
    <row r="99" spans="1:7">
      <c r="A99" s="54"/>
      <c r="B99" s="54" t="s">
        <v>118</v>
      </c>
      <c r="C99" s="54" t="s">
        <v>119</v>
      </c>
      <c r="D99" s="55">
        <f>SUM(D100:D101)</f>
        <v>46000</v>
      </c>
      <c r="E99" s="55">
        <f>SUM(E100:E101)</f>
        <v>63000</v>
      </c>
      <c r="F99" s="55">
        <f>SUM(F100:F101)</f>
        <v>66518.240000000005</v>
      </c>
      <c r="G99" s="55">
        <f>SUM(G100:G101)</f>
        <v>3.9830001630007508</v>
      </c>
    </row>
    <row r="100" spans="1:7">
      <c r="A100" s="8"/>
      <c r="B100" s="8" t="s">
        <v>120</v>
      </c>
      <c r="C100" s="8" t="s">
        <v>121</v>
      </c>
      <c r="D100" s="36">
        <v>46000</v>
      </c>
      <c r="E100" s="36">
        <v>63000</v>
      </c>
      <c r="F100" s="36">
        <v>66518.240000000005</v>
      </c>
      <c r="G100" s="36">
        <f>F100/F109*100</f>
        <v>3.9830001630007508</v>
      </c>
    </row>
    <row r="101" spans="1:7" ht="27.6">
      <c r="A101" s="8"/>
      <c r="B101" s="8" t="s">
        <v>122</v>
      </c>
      <c r="C101" s="8" t="s">
        <v>123</v>
      </c>
      <c r="D101" s="36">
        <v>0</v>
      </c>
      <c r="E101" s="36">
        <v>0</v>
      </c>
      <c r="F101" s="36">
        <v>0</v>
      </c>
      <c r="G101" s="36">
        <v>0</v>
      </c>
    </row>
    <row r="102" spans="1:7">
      <c r="A102" s="54"/>
      <c r="B102" s="54" t="s">
        <v>124</v>
      </c>
      <c r="C102" s="54" t="s">
        <v>125</v>
      </c>
      <c r="D102" s="55">
        <f>SUM(D103:D104)</f>
        <v>35000</v>
      </c>
      <c r="E102" s="55">
        <f>SUM(E103:E104)</f>
        <v>41000</v>
      </c>
      <c r="F102" s="55">
        <f>SUM(F103:F104)</f>
        <v>37612.97</v>
      </c>
      <c r="G102" s="55">
        <f>SUM(G103:G104)</f>
        <v>2.2522012855562981</v>
      </c>
    </row>
    <row r="103" spans="1:7">
      <c r="A103" s="8"/>
      <c r="B103" s="37" t="s">
        <v>126</v>
      </c>
      <c r="C103" s="8" t="s">
        <v>127</v>
      </c>
      <c r="D103" s="36">
        <v>35000</v>
      </c>
      <c r="E103" s="36">
        <v>41000</v>
      </c>
      <c r="F103" s="36">
        <v>37612.97</v>
      </c>
      <c r="G103" s="36">
        <f>F103/F109*100</f>
        <v>2.2522012855562981</v>
      </c>
    </row>
    <row r="104" spans="1:7">
      <c r="A104" s="8"/>
      <c r="B104" s="8" t="s">
        <v>128</v>
      </c>
      <c r="C104" s="8" t="s">
        <v>129</v>
      </c>
      <c r="D104" s="36"/>
      <c r="E104" s="36">
        <v>0</v>
      </c>
      <c r="F104" s="36">
        <v>0</v>
      </c>
      <c r="G104" s="36">
        <v>0</v>
      </c>
    </row>
    <row r="105" spans="1:7" ht="27.6">
      <c r="A105" s="56"/>
      <c r="B105" s="54" t="s">
        <v>130</v>
      </c>
      <c r="C105" s="54" t="s">
        <v>131</v>
      </c>
      <c r="D105" s="55">
        <v>0</v>
      </c>
      <c r="E105" s="55"/>
      <c r="F105" s="55"/>
      <c r="G105" s="55"/>
    </row>
    <row r="106" spans="1:7" ht="27.6">
      <c r="A106" s="56"/>
      <c r="B106" s="54" t="s">
        <v>132</v>
      </c>
      <c r="C106" s="54" t="s">
        <v>133</v>
      </c>
      <c r="D106" s="55">
        <v>0</v>
      </c>
      <c r="E106" s="55">
        <v>0</v>
      </c>
      <c r="F106" s="55">
        <v>0</v>
      </c>
      <c r="G106" s="55">
        <v>0</v>
      </c>
    </row>
    <row r="107" spans="1:7">
      <c r="A107" s="2" t="s">
        <v>44</v>
      </c>
      <c r="B107" s="2"/>
      <c r="C107" s="2" t="s">
        <v>134</v>
      </c>
      <c r="D107" s="26">
        <v>40500</v>
      </c>
      <c r="E107" s="26">
        <v>99047.22</v>
      </c>
      <c r="F107" s="26">
        <v>878685.14</v>
      </c>
      <c r="G107" s="26">
        <f>F107/F109*100</f>
        <v>52.614186061542476</v>
      </c>
    </row>
    <row r="108" spans="1:7" ht="27.6">
      <c r="A108" s="2" t="s">
        <v>135</v>
      </c>
      <c r="B108" s="2"/>
      <c r="C108" s="2" t="s">
        <v>136</v>
      </c>
      <c r="D108" s="26"/>
      <c r="E108" s="26"/>
      <c r="F108" s="26"/>
      <c r="G108" s="26"/>
    </row>
    <row r="109" spans="1:7" ht="15.6">
      <c r="A109" s="131"/>
      <c r="B109" s="131"/>
      <c r="C109" s="11" t="s">
        <v>137</v>
      </c>
      <c r="D109" s="38">
        <f>SUM(D108,D107,D98,D95,D88,D73,D53,D49)</f>
        <v>1282000</v>
      </c>
      <c r="E109" s="38">
        <f>SUM(E108,E107,E98,E95,E88,E73,E53,E49)</f>
        <v>978797.22</v>
      </c>
      <c r="F109" s="38">
        <f>SUM(F108,F107,F98,F95,F88,F73,F53,F49)</f>
        <v>1670053.66</v>
      </c>
      <c r="G109" s="38">
        <f>SUM(G108,G107,G98,G95,G88,G73,G53,G49)</f>
        <v>100</v>
      </c>
    </row>
    <row r="110" spans="1:7">
      <c r="A110" s="132"/>
      <c r="B110" s="132"/>
      <c r="C110" s="39"/>
      <c r="D110" s="40"/>
      <c r="E110" s="40"/>
      <c r="F110" s="40"/>
      <c r="G110" s="40"/>
    </row>
    <row r="111" spans="1:7">
      <c r="A111" s="6"/>
      <c r="B111" s="6"/>
      <c r="C111" s="9"/>
      <c r="D111" s="36"/>
      <c r="E111" s="36"/>
      <c r="F111" s="36"/>
      <c r="G111" s="36"/>
    </row>
    <row r="112" spans="1:7">
      <c r="A112" s="15" t="s">
        <v>138</v>
      </c>
      <c r="B112" s="15"/>
      <c r="C112" s="16" t="s">
        <v>139</v>
      </c>
      <c r="D112" s="41">
        <v>0</v>
      </c>
      <c r="E112" s="41">
        <v>0</v>
      </c>
      <c r="F112" s="41">
        <v>0</v>
      </c>
      <c r="G112" s="41">
        <v>0</v>
      </c>
    </row>
    <row r="113" spans="1:7" ht="43.2">
      <c r="A113" s="8"/>
      <c r="B113" s="8"/>
      <c r="C113" s="5" t="s">
        <v>140</v>
      </c>
      <c r="D113" s="36">
        <v>0</v>
      </c>
      <c r="E113" s="36">
        <v>0</v>
      </c>
      <c r="F113" s="36">
        <v>0</v>
      </c>
      <c r="G113" s="36">
        <v>0</v>
      </c>
    </row>
    <row r="114" spans="1:7" ht="28.8">
      <c r="A114" s="8"/>
      <c r="B114" s="8"/>
      <c r="C114" s="5" t="s">
        <v>141</v>
      </c>
      <c r="D114" s="36">
        <v>0</v>
      </c>
      <c r="E114" s="36">
        <v>0</v>
      </c>
      <c r="F114" s="36">
        <v>0</v>
      </c>
      <c r="G114" s="36">
        <v>0</v>
      </c>
    </row>
    <row r="115" spans="1:7">
      <c r="A115" s="18"/>
      <c r="B115" s="18"/>
      <c r="C115" s="11" t="s">
        <v>142</v>
      </c>
      <c r="D115" s="42"/>
      <c r="E115" s="42"/>
      <c r="F115" s="42"/>
      <c r="G115" s="42"/>
    </row>
    <row r="116" spans="1:7">
      <c r="A116" s="6"/>
      <c r="B116" s="6"/>
      <c r="C116" s="9"/>
      <c r="D116" s="36"/>
      <c r="E116" s="36"/>
      <c r="F116" s="36"/>
      <c r="G116" s="36"/>
    </row>
    <row r="117" spans="1:7" ht="36">
      <c r="A117" s="133" t="s">
        <v>143</v>
      </c>
      <c r="B117" s="133"/>
      <c r="C117" s="20" t="s">
        <v>144</v>
      </c>
      <c r="D117" s="62">
        <v>1282000</v>
      </c>
      <c r="E117" s="62">
        <v>978797.22</v>
      </c>
      <c r="F117" s="62">
        <v>1670053.66</v>
      </c>
      <c r="G117" s="62"/>
    </row>
    <row r="118" spans="1:7" ht="18">
      <c r="A118" s="21"/>
    </row>
  </sheetData>
  <mergeCells count="4">
    <mergeCell ref="A45:B45"/>
    <mergeCell ref="A109:B109"/>
    <mergeCell ref="A110:B110"/>
    <mergeCell ref="A117:B117"/>
  </mergeCells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"/>
  <sheetViews>
    <sheetView tabSelected="1" topLeftCell="A91" workbookViewId="0">
      <selection activeCell="M101" sqref="M101"/>
    </sheetView>
  </sheetViews>
  <sheetFormatPr defaultColWidth="9" defaultRowHeight="14.4"/>
  <cols>
    <col min="1" max="1" width="3.21875" customWidth="1"/>
    <col min="2" max="2" width="5.5546875" customWidth="1"/>
    <col min="3" max="3" width="45.21875" customWidth="1"/>
    <col min="4" max="4" width="11.5546875" bestFit="1" customWidth="1"/>
    <col min="5" max="5" width="10.109375" bestFit="1" customWidth="1"/>
    <col min="6" max="6" width="13" customWidth="1"/>
    <col min="7" max="7" width="9.109375" customWidth="1"/>
    <col min="8" max="8" width="9.21875" customWidth="1"/>
  </cols>
  <sheetData>
    <row r="1" spans="1:8" ht="18">
      <c r="A1" s="1"/>
    </row>
    <row r="2" spans="1:8">
      <c r="A2" s="137"/>
      <c r="B2" s="138"/>
      <c r="C2" s="134" t="s">
        <v>0</v>
      </c>
      <c r="D2" s="134" t="s">
        <v>194</v>
      </c>
      <c r="E2" s="134" t="s">
        <v>195</v>
      </c>
      <c r="F2" s="134" t="s">
        <v>196</v>
      </c>
      <c r="G2" s="134" t="s">
        <v>145</v>
      </c>
      <c r="H2" s="3" t="s">
        <v>146</v>
      </c>
    </row>
    <row r="3" spans="1:8">
      <c r="A3" s="137"/>
      <c r="B3" s="138"/>
      <c r="C3" s="134"/>
      <c r="D3" s="134"/>
      <c r="E3" s="134"/>
      <c r="F3" s="134"/>
      <c r="G3" s="134"/>
      <c r="H3" s="3" t="s">
        <v>147</v>
      </c>
    </row>
    <row r="4" spans="1:8">
      <c r="A4" s="137"/>
      <c r="B4" s="138"/>
      <c r="C4" s="134"/>
      <c r="D4" s="134"/>
      <c r="E4" s="134"/>
      <c r="F4" s="134"/>
      <c r="G4" s="134"/>
      <c r="H4" s="3" t="s">
        <v>148</v>
      </c>
    </row>
    <row r="5" spans="1:8">
      <c r="A5" s="47" t="s">
        <v>1</v>
      </c>
      <c r="B5" s="47"/>
      <c r="C5" s="47" t="s">
        <v>2</v>
      </c>
      <c r="D5" s="48">
        <v>102000</v>
      </c>
      <c r="E5" s="48">
        <v>104000</v>
      </c>
      <c r="F5" s="80">
        <v>108413.14</v>
      </c>
      <c r="G5" s="105">
        <f>F5/F38*100</f>
        <v>6.3992960683069224</v>
      </c>
      <c r="H5" s="111">
        <f t="shared" ref="H5:H11" si="0">F5/E5</f>
        <v>1.0424340384615385</v>
      </c>
    </row>
    <row r="6" spans="1:8">
      <c r="A6" s="66"/>
      <c r="B6" s="66" t="s">
        <v>3</v>
      </c>
      <c r="C6" s="66" t="s">
        <v>4</v>
      </c>
      <c r="D6" s="55">
        <v>12000</v>
      </c>
      <c r="E6" s="55">
        <v>14000</v>
      </c>
      <c r="F6" s="55">
        <v>13856.02</v>
      </c>
      <c r="G6" s="112">
        <f>F6/F38*100</f>
        <v>0.8178784814126967</v>
      </c>
      <c r="H6" s="112">
        <f t="shared" si="0"/>
        <v>0.98971571428571437</v>
      </c>
    </row>
    <row r="7" spans="1:8">
      <c r="A7" s="85"/>
      <c r="B7" s="66" t="s">
        <v>5</v>
      </c>
      <c r="C7" s="66" t="s">
        <v>6</v>
      </c>
      <c r="D7" s="55">
        <v>90000</v>
      </c>
      <c r="E7" s="55">
        <v>90000</v>
      </c>
      <c r="F7" s="55">
        <v>94557.119999999995</v>
      </c>
      <c r="G7" s="112">
        <f>F7/F38*100</f>
        <v>5.5814175868942248</v>
      </c>
      <c r="H7" s="113">
        <f t="shared" si="0"/>
        <v>1.0506346666666666</v>
      </c>
    </row>
    <row r="8" spans="1:8" ht="28.8">
      <c r="A8" s="47" t="s">
        <v>7</v>
      </c>
      <c r="B8" s="47"/>
      <c r="C8" s="47" t="s">
        <v>8</v>
      </c>
      <c r="D8" s="48">
        <v>321000</v>
      </c>
      <c r="E8" s="48">
        <v>329151.99</v>
      </c>
      <c r="F8" s="48">
        <v>274151.99</v>
      </c>
      <c r="G8" s="105">
        <f>F8/F38*100</f>
        <v>16.182353464953774</v>
      </c>
      <c r="H8" s="108">
        <f t="shared" si="0"/>
        <v>0.83290394203601803</v>
      </c>
    </row>
    <row r="9" spans="1:8">
      <c r="A9" s="66"/>
      <c r="B9" s="82" t="s">
        <v>9</v>
      </c>
      <c r="C9" s="82" t="s">
        <v>10</v>
      </c>
      <c r="D9" s="83">
        <v>318000</v>
      </c>
      <c r="E9" s="83">
        <v>329151.99</v>
      </c>
      <c r="F9" s="83">
        <v>274151.99</v>
      </c>
      <c r="G9" s="106">
        <f>F9/F38*100</f>
        <v>16.182353464953774</v>
      </c>
      <c r="H9" s="106">
        <f t="shared" si="0"/>
        <v>0.83290394203601803</v>
      </c>
    </row>
    <row r="10" spans="1:8" ht="28.8">
      <c r="A10" s="43"/>
      <c r="B10" s="73" t="s">
        <v>11</v>
      </c>
      <c r="C10" s="72" t="s">
        <v>12</v>
      </c>
      <c r="D10" s="75">
        <v>200000</v>
      </c>
      <c r="E10" s="75">
        <v>252000</v>
      </c>
      <c r="F10" s="75">
        <v>197000</v>
      </c>
      <c r="G10" s="78">
        <f>F10/F38*100</f>
        <v>11.628307467678399</v>
      </c>
      <c r="H10" s="78">
        <f t="shared" si="0"/>
        <v>0.78174603174603174</v>
      </c>
    </row>
    <row r="11" spans="1:8" ht="28.8">
      <c r="A11" s="43"/>
      <c r="B11" s="72" t="s">
        <v>16</v>
      </c>
      <c r="C11" s="72" t="s">
        <v>199</v>
      </c>
      <c r="D11" s="75">
        <v>5000</v>
      </c>
      <c r="E11" s="75">
        <v>13000</v>
      </c>
      <c r="F11" s="75">
        <v>13000</v>
      </c>
      <c r="G11" s="78">
        <f>F11/F38*100</f>
        <v>0.76735023898385368</v>
      </c>
      <c r="H11" s="78">
        <f t="shared" si="0"/>
        <v>1</v>
      </c>
    </row>
    <row r="12" spans="1:8" ht="28.8">
      <c r="A12" s="43"/>
      <c r="B12" s="72" t="s">
        <v>17</v>
      </c>
      <c r="C12" s="72" t="s">
        <v>200</v>
      </c>
      <c r="D12" s="75">
        <v>5000</v>
      </c>
      <c r="E12" s="75">
        <v>2000</v>
      </c>
      <c r="F12" s="75">
        <v>2000</v>
      </c>
      <c r="G12" s="78">
        <f>F12/F38*100</f>
        <v>0.11805388292059288</v>
      </c>
      <c r="H12" s="78">
        <f t="shared" ref="H12:H38" si="1">F12/E12</f>
        <v>1</v>
      </c>
    </row>
    <row r="13" spans="1:8" ht="28.8">
      <c r="A13" s="43"/>
      <c r="B13" s="72" t="s">
        <v>19</v>
      </c>
      <c r="C13" s="72" t="s">
        <v>201</v>
      </c>
      <c r="D13" s="75">
        <v>42000</v>
      </c>
      <c r="E13" s="75">
        <v>58651.99</v>
      </c>
      <c r="F13" s="76">
        <v>58651.99</v>
      </c>
      <c r="G13" s="78">
        <f>F13/F38*100</f>
        <v>3.4620475802598922</v>
      </c>
      <c r="H13" s="78">
        <f t="shared" si="1"/>
        <v>1</v>
      </c>
    </row>
    <row r="14" spans="1:8" ht="24">
      <c r="A14" s="43"/>
      <c r="B14" s="74" t="s">
        <v>172</v>
      </c>
      <c r="C14" s="120" t="s">
        <v>202</v>
      </c>
      <c r="D14" s="75">
        <v>2000</v>
      </c>
      <c r="E14" s="75">
        <v>3651.99</v>
      </c>
      <c r="F14" s="75">
        <v>3651.99</v>
      </c>
      <c r="G14" s="78">
        <f>F14/F38*100</f>
        <v>0.21556579994358796</v>
      </c>
      <c r="H14" s="78">
        <f t="shared" si="1"/>
        <v>1</v>
      </c>
    </row>
    <row r="15" spans="1:8" ht="28.8">
      <c r="A15" s="43"/>
      <c r="B15" s="74" t="s">
        <v>198</v>
      </c>
      <c r="C15" s="120" t="s">
        <v>203</v>
      </c>
      <c r="D15" s="75">
        <v>35000</v>
      </c>
      <c r="E15" s="75">
        <v>30000</v>
      </c>
      <c r="F15" s="75">
        <v>30000</v>
      </c>
      <c r="G15" s="78">
        <f>F15/F38*100</f>
        <v>1.7708082438088932</v>
      </c>
      <c r="H15" s="78">
        <f t="shared" si="1"/>
        <v>1</v>
      </c>
    </row>
    <row r="16" spans="1:8" ht="24">
      <c r="A16" s="43"/>
      <c r="B16" s="74" t="s">
        <v>176</v>
      </c>
      <c r="C16" s="120" t="s">
        <v>204</v>
      </c>
      <c r="D16" s="76">
        <v>5000</v>
      </c>
      <c r="E16" s="76">
        <v>19000</v>
      </c>
      <c r="F16" s="76">
        <v>19000</v>
      </c>
      <c r="G16" s="78">
        <f>F16/F38*100</f>
        <v>1.1215118877456325</v>
      </c>
      <c r="H16" s="78">
        <f t="shared" si="1"/>
        <v>1</v>
      </c>
    </row>
    <row r="17" spans="1:8" ht="24">
      <c r="A17" s="43"/>
      <c r="B17" s="74" t="s">
        <v>177</v>
      </c>
      <c r="C17" s="120" t="s">
        <v>175</v>
      </c>
      <c r="D17" s="78">
        <v>0</v>
      </c>
      <c r="E17" s="76">
        <v>6000</v>
      </c>
      <c r="F17" s="76">
        <v>6000</v>
      </c>
      <c r="G17" s="78">
        <f>F17/F38*100</f>
        <v>0.35416164876177864</v>
      </c>
      <c r="H17" s="78">
        <f t="shared" si="1"/>
        <v>1</v>
      </c>
    </row>
    <row r="18" spans="1:8" ht="28.8">
      <c r="A18" s="43"/>
      <c r="B18" s="72" t="s">
        <v>153</v>
      </c>
      <c r="C18" s="72" t="s">
        <v>185</v>
      </c>
      <c r="D18" s="76">
        <v>35000</v>
      </c>
      <c r="E18" s="77">
        <v>0</v>
      </c>
      <c r="F18" s="77">
        <v>0</v>
      </c>
      <c r="G18" s="128">
        <f>F18/F38*100</f>
        <v>0</v>
      </c>
      <c r="H18" s="128">
        <v>0</v>
      </c>
    </row>
    <row r="19" spans="1:8" ht="28.8">
      <c r="A19" s="43"/>
      <c r="B19" s="72" t="s">
        <v>178</v>
      </c>
      <c r="C19" s="43" t="s">
        <v>205</v>
      </c>
      <c r="D19" s="75">
        <v>31000</v>
      </c>
      <c r="E19" s="75">
        <v>3500</v>
      </c>
      <c r="F19" s="75">
        <v>3500</v>
      </c>
      <c r="G19" s="78">
        <f>F19/F38*100</f>
        <v>0.20659429511103752</v>
      </c>
      <c r="H19" s="78">
        <f t="shared" si="1"/>
        <v>1</v>
      </c>
    </row>
    <row r="20" spans="1:8">
      <c r="A20" s="66"/>
      <c r="B20" s="82" t="s">
        <v>20</v>
      </c>
      <c r="C20" s="82" t="s">
        <v>21</v>
      </c>
      <c r="D20" s="83">
        <v>3000</v>
      </c>
      <c r="E20" s="83">
        <v>0</v>
      </c>
      <c r="F20" s="83">
        <v>0</v>
      </c>
      <c r="G20" s="106">
        <f>F20/38*100</f>
        <v>0</v>
      </c>
      <c r="H20" s="106">
        <v>0</v>
      </c>
    </row>
    <row r="21" spans="1:8">
      <c r="A21" s="49" t="s">
        <v>22</v>
      </c>
      <c r="B21" s="49"/>
      <c r="C21" s="49" t="s">
        <v>23</v>
      </c>
      <c r="D21" s="50">
        <v>20000</v>
      </c>
      <c r="E21" s="50">
        <v>22723.14</v>
      </c>
      <c r="F21" s="50">
        <v>22723.14</v>
      </c>
      <c r="G21" s="103">
        <f>F21/F38*100</f>
        <v>1.3412774545741204</v>
      </c>
      <c r="H21" s="110">
        <f t="shared" si="1"/>
        <v>1</v>
      </c>
    </row>
    <row r="22" spans="1:8">
      <c r="A22" s="68"/>
      <c r="B22" s="84" t="s">
        <v>24</v>
      </c>
      <c r="C22" s="84" t="s">
        <v>206</v>
      </c>
      <c r="D22" s="97">
        <v>20000</v>
      </c>
      <c r="E22" s="97">
        <v>21401.5</v>
      </c>
      <c r="F22" s="97">
        <v>21401.5</v>
      </c>
      <c r="G22" s="104">
        <f>F22/F38*100</f>
        <v>1.2632650876625342</v>
      </c>
      <c r="H22" s="106">
        <f t="shared" si="1"/>
        <v>1</v>
      </c>
    </row>
    <row r="23" spans="1:8">
      <c r="A23" s="63"/>
      <c r="B23" s="79" t="s">
        <v>26</v>
      </c>
      <c r="C23" s="79" t="s">
        <v>207</v>
      </c>
      <c r="D23" s="86">
        <v>0</v>
      </c>
      <c r="E23" s="86">
        <v>0</v>
      </c>
      <c r="F23" s="86">
        <v>0</v>
      </c>
      <c r="G23" s="86">
        <f>F23/F38*100</f>
        <v>0</v>
      </c>
      <c r="H23" s="78">
        <v>0</v>
      </c>
    </row>
    <row r="24" spans="1:8">
      <c r="A24" s="63"/>
      <c r="B24" s="79" t="s">
        <v>170</v>
      </c>
      <c r="C24" s="79" t="s">
        <v>31</v>
      </c>
      <c r="D24" s="64">
        <v>20000</v>
      </c>
      <c r="E24" s="64">
        <v>21401.5</v>
      </c>
      <c r="F24" s="64">
        <v>21401.5</v>
      </c>
      <c r="G24" s="86">
        <f>F24/F38*100</f>
        <v>1.2632650876625342</v>
      </c>
      <c r="H24" s="78">
        <f t="shared" si="1"/>
        <v>1</v>
      </c>
    </row>
    <row r="25" spans="1:8">
      <c r="A25" s="7"/>
      <c r="B25" s="87" t="s">
        <v>28</v>
      </c>
      <c r="C25" s="87" t="s">
        <v>29</v>
      </c>
      <c r="D25" s="88">
        <v>0</v>
      </c>
      <c r="E25" s="88">
        <v>1321.64</v>
      </c>
      <c r="F25" s="88">
        <v>1321.64</v>
      </c>
      <c r="G25" s="88">
        <f>F25/F38*100</f>
        <v>7.8012366911586195E-2</v>
      </c>
      <c r="H25" s="106">
        <f t="shared" si="1"/>
        <v>1</v>
      </c>
    </row>
    <row r="26" spans="1:8">
      <c r="A26" s="89"/>
      <c r="B26" s="90" t="s">
        <v>30</v>
      </c>
      <c r="C26" s="90" t="s">
        <v>29</v>
      </c>
      <c r="D26" s="91">
        <v>0</v>
      </c>
      <c r="E26" s="92">
        <v>1321.64</v>
      </c>
      <c r="F26" s="92">
        <v>1321.64</v>
      </c>
      <c r="G26" s="91">
        <f>F26/F38*100</f>
        <v>7.8012366911586195E-2</v>
      </c>
      <c r="H26" s="78">
        <f t="shared" si="1"/>
        <v>1</v>
      </c>
    </row>
    <row r="27" spans="1:8">
      <c r="A27" s="49" t="s">
        <v>32</v>
      </c>
      <c r="B27" s="49"/>
      <c r="C27" s="49" t="s">
        <v>33</v>
      </c>
      <c r="D27" s="50">
        <v>700000</v>
      </c>
      <c r="E27" s="50">
        <v>340000</v>
      </c>
      <c r="F27" s="50">
        <v>1095215.95</v>
      </c>
      <c r="G27" s="103">
        <f>F27/F38*100</f>
        <v>64.647247767032951</v>
      </c>
      <c r="H27" s="110">
        <f t="shared" si="1"/>
        <v>3.221223382352941</v>
      </c>
    </row>
    <row r="28" spans="1:8">
      <c r="A28" s="49" t="s">
        <v>34</v>
      </c>
      <c r="B28" s="49"/>
      <c r="C28" s="49" t="s">
        <v>35</v>
      </c>
      <c r="D28" s="50">
        <v>44000</v>
      </c>
      <c r="E28" s="50">
        <v>44015</v>
      </c>
      <c r="F28" s="50">
        <v>57476</v>
      </c>
      <c r="G28" s="103">
        <f>F28/F38*100</f>
        <v>3.3926324873719977</v>
      </c>
      <c r="H28" s="110">
        <f t="shared" si="1"/>
        <v>1.3058275587867771</v>
      </c>
    </row>
    <row r="29" spans="1:8" s="93" customFormat="1">
      <c r="A29" s="68"/>
      <c r="B29" s="84" t="s">
        <v>36</v>
      </c>
      <c r="C29" s="84" t="s">
        <v>208</v>
      </c>
      <c r="D29" s="83">
        <v>2000</v>
      </c>
      <c r="E29" s="83">
        <v>1000</v>
      </c>
      <c r="F29" s="94">
        <v>760</v>
      </c>
      <c r="G29" s="95">
        <f>F29/F38*100</f>
        <v>4.486047550982529E-2</v>
      </c>
      <c r="H29" s="106">
        <f t="shared" si="1"/>
        <v>0.76</v>
      </c>
    </row>
    <row r="30" spans="1:8" s="93" customFormat="1">
      <c r="A30" s="68"/>
      <c r="B30" s="84" t="s">
        <v>38</v>
      </c>
      <c r="C30" s="84" t="s">
        <v>39</v>
      </c>
      <c r="D30" s="83">
        <v>2000</v>
      </c>
      <c r="E30" s="95">
        <v>0</v>
      </c>
      <c r="F30" s="95">
        <v>0</v>
      </c>
      <c r="G30" s="95">
        <f>F30/F38*100</f>
        <v>0</v>
      </c>
      <c r="H30" s="106">
        <v>0</v>
      </c>
    </row>
    <row r="31" spans="1:8" s="93" customFormat="1">
      <c r="A31" s="68"/>
      <c r="B31" s="84" t="s">
        <v>40</v>
      </c>
      <c r="C31" s="84" t="s">
        <v>41</v>
      </c>
      <c r="D31" s="83">
        <v>20000</v>
      </c>
      <c r="E31" s="83">
        <v>23600</v>
      </c>
      <c r="F31" s="83">
        <v>36700</v>
      </c>
      <c r="G31" s="95">
        <f>F31/F38*100</f>
        <v>2.1662887515928797</v>
      </c>
      <c r="H31" s="106">
        <f t="shared" si="1"/>
        <v>1.5550847457627119</v>
      </c>
    </row>
    <row r="32" spans="1:8" s="93" customFormat="1">
      <c r="A32" s="68"/>
      <c r="B32" s="84" t="s">
        <v>155</v>
      </c>
      <c r="C32" s="84" t="s">
        <v>156</v>
      </c>
      <c r="D32" s="83">
        <v>20000</v>
      </c>
      <c r="E32" s="83">
        <v>19415</v>
      </c>
      <c r="F32" s="83">
        <v>20016</v>
      </c>
      <c r="G32" s="95">
        <f>F32/F38*100</f>
        <v>1.1814832602692935</v>
      </c>
      <c r="H32" s="106">
        <f t="shared" si="1"/>
        <v>1.0309554468194695</v>
      </c>
    </row>
    <row r="33" spans="1:8">
      <c r="A33" s="49" t="s">
        <v>42</v>
      </c>
      <c r="B33" s="49"/>
      <c r="C33" s="49" t="s">
        <v>43</v>
      </c>
      <c r="D33" s="50">
        <v>70000</v>
      </c>
      <c r="E33" s="50">
        <v>108907.09</v>
      </c>
      <c r="F33" s="50">
        <v>108907.09</v>
      </c>
      <c r="G33" s="103">
        <f>F33/F38*100</f>
        <v>6.4284524260412352</v>
      </c>
      <c r="H33" s="110">
        <f t="shared" si="1"/>
        <v>1</v>
      </c>
    </row>
    <row r="34" spans="1:8">
      <c r="A34" s="96" t="s">
        <v>209</v>
      </c>
      <c r="B34" s="49"/>
      <c r="C34" s="96" t="s">
        <v>45</v>
      </c>
      <c r="D34" s="50">
        <v>25000</v>
      </c>
      <c r="E34" s="50">
        <v>30000</v>
      </c>
      <c r="F34" s="50">
        <v>27254.34</v>
      </c>
      <c r="G34" s="103">
        <f>F34/F38*100</f>
        <v>1.6087403317190156</v>
      </c>
      <c r="H34" s="110">
        <f t="shared" si="1"/>
        <v>0.90847800000000001</v>
      </c>
    </row>
    <row r="35" spans="1:8">
      <c r="A35" s="84"/>
      <c r="B35" s="84" t="s">
        <v>164</v>
      </c>
      <c r="C35" s="84" t="s">
        <v>210</v>
      </c>
      <c r="D35" s="95">
        <v>0</v>
      </c>
      <c r="E35" s="95">
        <v>0</v>
      </c>
      <c r="F35" s="95">
        <v>0</v>
      </c>
      <c r="G35" s="94">
        <f>F35/F38*100</f>
        <v>0</v>
      </c>
      <c r="H35" s="129">
        <v>0</v>
      </c>
    </row>
    <row r="36" spans="1:8" s="98" customFormat="1">
      <c r="A36" s="84"/>
      <c r="B36" s="84" t="s">
        <v>46</v>
      </c>
      <c r="C36" s="84" t="s">
        <v>47</v>
      </c>
      <c r="D36" s="97">
        <v>0</v>
      </c>
      <c r="E36" s="97">
        <v>0</v>
      </c>
      <c r="F36" s="97">
        <v>0</v>
      </c>
      <c r="G36" s="85">
        <f>F36/F38*100</f>
        <v>0</v>
      </c>
      <c r="H36" s="129">
        <v>0</v>
      </c>
    </row>
    <row r="37" spans="1:8">
      <c r="A37" s="68"/>
      <c r="B37" s="84" t="s">
        <v>48</v>
      </c>
      <c r="C37" s="84" t="s">
        <v>45</v>
      </c>
      <c r="D37" s="97">
        <v>25000</v>
      </c>
      <c r="E37" s="97">
        <v>30000</v>
      </c>
      <c r="F37" s="97">
        <v>27254.34</v>
      </c>
      <c r="G37" s="104">
        <f>F37/F38*100</f>
        <v>1.6087403317190156</v>
      </c>
      <c r="H37" s="106">
        <f t="shared" si="1"/>
        <v>0.90847800000000001</v>
      </c>
    </row>
    <row r="38" spans="1:8">
      <c r="A38" s="99"/>
      <c r="B38" s="100" t="s">
        <v>211</v>
      </c>
      <c r="C38" s="101"/>
      <c r="D38" s="102">
        <f>SUM(D34,D33,D28,D27,D21,D8,D5)</f>
        <v>1282000</v>
      </c>
      <c r="E38" s="102">
        <f>SUM(E34,E33,E28,E27,E21,E8,E5)</f>
        <v>978797.22</v>
      </c>
      <c r="F38" s="102">
        <f>SUM(F34,F33,F28,F27,F21,F8,F5)</f>
        <v>1694141.6499999997</v>
      </c>
      <c r="G38" s="107">
        <f>SUM(G34,G33,G28,G27,G21,G8,G5)</f>
        <v>100.00000000000003</v>
      </c>
      <c r="H38" s="109">
        <f t="shared" si="1"/>
        <v>1.7308402755782242</v>
      </c>
    </row>
    <row r="39" spans="1:8">
      <c r="A39" s="138"/>
      <c r="B39" s="138"/>
      <c r="C39" s="135" t="s">
        <v>51</v>
      </c>
      <c r="D39" s="134" t="s">
        <v>197</v>
      </c>
      <c r="E39" s="134" t="s">
        <v>195</v>
      </c>
      <c r="F39" s="134" t="s">
        <v>196</v>
      </c>
      <c r="G39" s="134" t="s">
        <v>149</v>
      </c>
      <c r="H39" s="3" t="s">
        <v>146</v>
      </c>
    </row>
    <row r="40" spans="1:8">
      <c r="A40" s="138"/>
      <c r="B40" s="138"/>
      <c r="C40" s="134"/>
      <c r="D40" s="134"/>
      <c r="E40" s="134"/>
      <c r="F40" s="134"/>
      <c r="G40" s="134"/>
      <c r="H40" s="3" t="s">
        <v>147</v>
      </c>
    </row>
    <row r="41" spans="1:8">
      <c r="A41" s="138"/>
      <c r="B41" s="138"/>
      <c r="C41" s="134"/>
      <c r="D41" s="134"/>
      <c r="E41" s="134"/>
      <c r="F41" s="134"/>
      <c r="G41" s="134"/>
      <c r="H41" s="3" t="s">
        <v>148</v>
      </c>
    </row>
    <row r="42" spans="1:8">
      <c r="A42" s="53" t="s">
        <v>1</v>
      </c>
      <c r="B42" s="53"/>
      <c r="C42" s="53" t="s">
        <v>52</v>
      </c>
      <c r="D42" s="48">
        <v>40000</v>
      </c>
      <c r="E42" s="105">
        <v>0</v>
      </c>
      <c r="F42" s="105">
        <v>0</v>
      </c>
      <c r="G42" s="81">
        <f>F42/F102*100</f>
        <v>0</v>
      </c>
      <c r="H42" s="81">
        <v>0</v>
      </c>
    </row>
    <row r="43" spans="1:8" ht="27.6">
      <c r="A43" s="54"/>
      <c r="B43" s="54" t="s">
        <v>3</v>
      </c>
      <c r="C43" s="54" t="s">
        <v>53</v>
      </c>
      <c r="D43" s="55">
        <v>40000</v>
      </c>
      <c r="E43" s="112">
        <v>0</v>
      </c>
      <c r="F43" s="112">
        <v>0</v>
      </c>
      <c r="G43" s="56">
        <f>F43/F102*100</f>
        <v>0</v>
      </c>
      <c r="H43" s="56">
        <v>0</v>
      </c>
    </row>
    <row r="44" spans="1:8">
      <c r="A44" s="56"/>
      <c r="B44" s="54" t="s">
        <v>5</v>
      </c>
      <c r="C44" s="54" t="s">
        <v>54</v>
      </c>
      <c r="D44" s="112">
        <v>0</v>
      </c>
      <c r="E44" s="112">
        <v>0</v>
      </c>
      <c r="F44" s="112">
        <v>0</v>
      </c>
      <c r="G44" s="56">
        <v>0</v>
      </c>
      <c r="H44" s="56">
        <v>0</v>
      </c>
    </row>
    <row r="45" spans="1:8">
      <c r="A45" s="54"/>
      <c r="B45" s="54" t="s">
        <v>55</v>
      </c>
      <c r="C45" s="54" t="s">
        <v>56</v>
      </c>
      <c r="D45" s="112">
        <v>0</v>
      </c>
      <c r="E45" s="112">
        <v>0</v>
      </c>
      <c r="F45" s="112">
        <v>0</v>
      </c>
      <c r="G45" s="56">
        <v>0</v>
      </c>
      <c r="H45" s="56">
        <v>0</v>
      </c>
    </row>
    <row r="46" spans="1:8">
      <c r="A46" s="53" t="s">
        <v>57</v>
      </c>
      <c r="B46" s="53"/>
      <c r="C46" s="53" t="s">
        <v>58</v>
      </c>
      <c r="D46" s="80">
        <v>1054000</v>
      </c>
      <c r="E46" s="48">
        <v>722700</v>
      </c>
      <c r="F46" s="48">
        <v>652269.94999999995</v>
      </c>
      <c r="G46" s="105">
        <f>F46/F102*100</f>
        <v>39.056825874684769</v>
      </c>
      <c r="H46" s="105">
        <f>F46/E46</f>
        <v>0.90254593884045931</v>
      </c>
    </row>
    <row r="47" spans="1:8" ht="27.6">
      <c r="A47" s="56"/>
      <c r="B47" s="54" t="s">
        <v>9</v>
      </c>
      <c r="C47" s="54" t="s">
        <v>59</v>
      </c>
      <c r="D47" s="55">
        <v>21000</v>
      </c>
      <c r="E47" s="112">
        <v>0</v>
      </c>
      <c r="F47" s="112">
        <v>0</v>
      </c>
      <c r="G47" s="56">
        <v>0</v>
      </c>
      <c r="H47" s="56">
        <v>0</v>
      </c>
    </row>
    <row r="48" spans="1:8" s="117" customFormat="1" ht="27.6">
      <c r="A48" s="114"/>
      <c r="B48" s="118" t="s">
        <v>11</v>
      </c>
      <c r="C48" s="118" t="s">
        <v>212</v>
      </c>
      <c r="D48" s="44">
        <v>0</v>
      </c>
      <c r="E48" s="116">
        <v>0</v>
      </c>
      <c r="F48" s="116">
        <v>0</v>
      </c>
      <c r="G48" s="114">
        <v>0</v>
      </c>
      <c r="H48" s="114">
        <v>0</v>
      </c>
    </row>
    <row r="49" spans="1:8">
      <c r="A49" s="114"/>
      <c r="B49" s="119" t="s">
        <v>16</v>
      </c>
      <c r="C49" s="119" t="s">
        <v>162</v>
      </c>
      <c r="D49" s="116">
        <v>0</v>
      </c>
      <c r="E49" s="116">
        <v>0</v>
      </c>
      <c r="F49" s="116">
        <v>0</v>
      </c>
      <c r="G49" s="114">
        <v>0</v>
      </c>
      <c r="H49" s="114">
        <v>0</v>
      </c>
    </row>
    <row r="50" spans="1:8">
      <c r="A50" s="54"/>
      <c r="B50" s="54" t="s">
        <v>20</v>
      </c>
      <c r="C50" s="54" t="s">
        <v>61</v>
      </c>
      <c r="D50" s="112">
        <v>0</v>
      </c>
      <c r="E50" s="112">
        <v>0</v>
      </c>
      <c r="F50" s="112">
        <v>0</v>
      </c>
      <c r="G50" s="56">
        <v>0</v>
      </c>
      <c r="H50" s="56">
        <v>0</v>
      </c>
    </row>
    <row r="51" spans="1:8">
      <c r="A51" s="54"/>
      <c r="B51" s="54" t="s">
        <v>62</v>
      </c>
      <c r="C51" s="54" t="s">
        <v>63</v>
      </c>
      <c r="D51" s="55">
        <v>243000</v>
      </c>
      <c r="E51" s="55">
        <v>311700</v>
      </c>
      <c r="F51" s="55">
        <v>286315.65000000002</v>
      </c>
      <c r="G51" s="112">
        <f>F51/F102*100</f>
        <v>17.14409883093218</v>
      </c>
      <c r="H51" s="112">
        <f t="shared" ref="H51:H66" si="2">F51/E51</f>
        <v>0.91856159769008672</v>
      </c>
    </row>
    <row r="52" spans="1:8" ht="27.6">
      <c r="A52" s="115"/>
      <c r="B52" s="121" t="s">
        <v>64</v>
      </c>
      <c r="C52" s="121" t="s">
        <v>171</v>
      </c>
      <c r="D52" s="36">
        <v>3000</v>
      </c>
      <c r="E52" s="44">
        <v>0</v>
      </c>
      <c r="F52" s="44">
        <v>0</v>
      </c>
      <c r="G52" s="6">
        <v>0</v>
      </c>
      <c r="H52" s="114">
        <v>0</v>
      </c>
    </row>
    <row r="53" spans="1:8" ht="27.6">
      <c r="A53" s="115"/>
      <c r="B53" s="121" t="s">
        <v>65</v>
      </c>
      <c r="C53" s="121" t="s">
        <v>213</v>
      </c>
      <c r="D53" s="36">
        <v>15000</v>
      </c>
      <c r="E53" s="44">
        <v>25000</v>
      </c>
      <c r="F53" s="44">
        <v>24794.99</v>
      </c>
      <c r="G53" s="124">
        <f>F53/F102*100</f>
        <v>1.4846822347013688</v>
      </c>
      <c r="H53" s="116">
        <f t="shared" si="2"/>
        <v>0.99179960000000011</v>
      </c>
    </row>
    <row r="54" spans="1:8" ht="27.6">
      <c r="A54" s="115"/>
      <c r="B54" s="121" t="s">
        <v>66</v>
      </c>
      <c r="C54" s="121" t="s">
        <v>14</v>
      </c>
      <c r="D54" s="36">
        <v>24897</v>
      </c>
      <c r="E54" s="44">
        <v>34500</v>
      </c>
      <c r="F54" s="44">
        <v>33726.57</v>
      </c>
      <c r="G54" s="124">
        <f>F54/F102*100</f>
        <v>2.0194902000933315</v>
      </c>
      <c r="H54" s="116">
        <f t="shared" si="2"/>
        <v>0.97758173913043478</v>
      </c>
    </row>
    <row r="55" spans="1:8" ht="27.6">
      <c r="A55" s="115"/>
      <c r="B55" s="121" t="s">
        <v>180</v>
      </c>
      <c r="C55" s="121" t="s">
        <v>186</v>
      </c>
      <c r="D55" s="36">
        <v>0</v>
      </c>
      <c r="E55" s="44">
        <v>0</v>
      </c>
      <c r="F55" s="44">
        <v>0</v>
      </c>
      <c r="G55" s="6">
        <v>0</v>
      </c>
      <c r="H55" s="114">
        <v>0</v>
      </c>
    </row>
    <row r="56" spans="1:8" ht="27.6">
      <c r="A56" s="115"/>
      <c r="B56" s="121" t="s">
        <v>67</v>
      </c>
      <c r="C56" s="121" t="s">
        <v>214</v>
      </c>
      <c r="D56" s="36">
        <v>20000</v>
      </c>
      <c r="E56" s="44">
        <v>10300</v>
      </c>
      <c r="F56" s="44">
        <v>10269.370000000001</v>
      </c>
      <c r="G56" s="124">
        <f>F56/F102*100</f>
        <v>0.61491257712042624</v>
      </c>
      <c r="H56" s="116">
        <f t="shared" si="2"/>
        <v>0.99702621359223309</v>
      </c>
    </row>
    <row r="57" spans="1:8" ht="27.6">
      <c r="A57" s="115"/>
      <c r="B57" s="121" t="s">
        <v>68</v>
      </c>
      <c r="C57" s="121" t="s">
        <v>15</v>
      </c>
      <c r="D57" s="36">
        <v>80000</v>
      </c>
      <c r="E57" s="44">
        <v>100300</v>
      </c>
      <c r="F57" s="44">
        <v>100291.89</v>
      </c>
      <c r="G57" s="124">
        <f>F57/F102*100</f>
        <v>6.0053094341890789</v>
      </c>
      <c r="H57" s="116">
        <f t="shared" si="2"/>
        <v>0.99991914257228309</v>
      </c>
    </row>
    <row r="58" spans="1:8" ht="27.6">
      <c r="A58" s="115"/>
      <c r="B58" s="121" t="s">
        <v>69</v>
      </c>
      <c r="C58" s="121" t="s">
        <v>73</v>
      </c>
      <c r="D58" s="36">
        <v>35000</v>
      </c>
      <c r="E58" s="44">
        <v>45000</v>
      </c>
      <c r="F58" s="44">
        <v>44913.61</v>
      </c>
      <c r="G58" s="124">
        <f>F58/F102*100</f>
        <v>2.6893513110231444</v>
      </c>
      <c r="H58" s="116">
        <f t="shared" si="2"/>
        <v>0.99808022222222226</v>
      </c>
    </row>
    <row r="59" spans="1:8" ht="27.6">
      <c r="A59" s="115"/>
      <c r="B59" s="121" t="s">
        <v>71</v>
      </c>
      <c r="C59" s="121" t="s">
        <v>152</v>
      </c>
      <c r="D59" s="36">
        <v>20000</v>
      </c>
      <c r="E59" s="44">
        <v>25600</v>
      </c>
      <c r="F59" s="44">
        <v>25073.82</v>
      </c>
      <c r="G59" s="124">
        <f>F59/F102*100</f>
        <v>1.5013781054196786</v>
      </c>
      <c r="H59" s="116">
        <f t="shared" si="2"/>
        <v>0.97944609375000002</v>
      </c>
    </row>
    <row r="60" spans="1:8" ht="27.6">
      <c r="A60" s="115"/>
      <c r="B60" s="121" t="s">
        <v>72</v>
      </c>
      <c r="C60" s="121" t="s">
        <v>181</v>
      </c>
      <c r="D60" s="36">
        <v>30000</v>
      </c>
      <c r="E60" s="44">
        <v>50000</v>
      </c>
      <c r="F60" s="44">
        <v>26618.6</v>
      </c>
      <c r="G60" s="124">
        <f>F60/F102*100</f>
        <v>1.5938769296790141</v>
      </c>
      <c r="H60" s="116">
        <f t="shared" si="2"/>
        <v>0.53237199999999996</v>
      </c>
    </row>
    <row r="61" spans="1:8" ht="27.6">
      <c r="A61" s="115"/>
      <c r="B61" s="121" t="s">
        <v>74</v>
      </c>
      <c r="C61" s="121" t="s">
        <v>157</v>
      </c>
      <c r="D61" s="36">
        <v>10000</v>
      </c>
      <c r="E61" s="44">
        <v>21000</v>
      </c>
      <c r="F61" s="44">
        <v>20446.8</v>
      </c>
      <c r="G61" s="124">
        <f>F61/F102*100</f>
        <v>1.2243199419113275</v>
      </c>
      <c r="H61" s="116">
        <f t="shared" si="2"/>
        <v>0.97365714285714278</v>
      </c>
    </row>
    <row r="62" spans="1:8">
      <c r="A62" s="54"/>
      <c r="B62" s="54" t="s">
        <v>75</v>
      </c>
      <c r="C62" s="54" t="s">
        <v>76</v>
      </c>
      <c r="D62" s="55">
        <v>785000</v>
      </c>
      <c r="E62" s="55">
        <v>405000</v>
      </c>
      <c r="F62" s="55">
        <v>362566.67</v>
      </c>
      <c r="G62" s="112">
        <f>F62/F102*100</f>
        <v>21.70988146572488</v>
      </c>
      <c r="H62" s="112">
        <f t="shared" si="2"/>
        <v>0.89522634567901227</v>
      </c>
    </row>
    <row r="63" spans="1:8" ht="27.6">
      <c r="A63" s="115"/>
      <c r="B63" s="118" t="s">
        <v>158</v>
      </c>
      <c r="C63" s="118" t="s">
        <v>215</v>
      </c>
      <c r="D63" s="122">
        <v>730000</v>
      </c>
      <c r="E63" s="122">
        <v>330000</v>
      </c>
      <c r="F63" s="122">
        <v>312638.90999999997</v>
      </c>
      <c r="G63" s="125">
        <f>F63/F102*100</f>
        <v>18.720291298903533</v>
      </c>
      <c r="H63" s="116">
        <f t="shared" si="2"/>
        <v>0.9473906363636363</v>
      </c>
    </row>
    <row r="64" spans="1:8" ht="27.6">
      <c r="A64" s="115"/>
      <c r="B64" s="118" t="s">
        <v>160</v>
      </c>
      <c r="C64" s="118" t="s">
        <v>216</v>
      </c>
      <c r="D64" s="122">
        <v>55000</v>
      </c>
      <c r="E64" s="122">
        <v>75000</v>
      </c>
      <c r="F64" s="122">
        <v>49927.76</v>
      </c>
      <c r="G64" s="125">
        <f>F64/F102*100</f>
        <v>2.9895901668213467</v>
      </c>
      <c r="H64" s="116">
        <f t="shared" si="2"/>
        <v>0.66570346666666669</v>
      </c>
    </row>
    <row r="65" spans="1:8">
      <c r="A65" s="54"/>
      <c r="B65" s="54" t="s">
        <v>77</v>
      </c>
      <c r="C65" s="54" t="s">
        <v>78</v>
      </c>
      <c r="D65" s="55">
        <v>5000</v>
      </c>
      <c r="E65" s="55">
        <v>6000</v>
      </c>
      <c r="F65" s="55">
        <v>3387.63</v>
      </c>
      <c r="G65" s="112">
        <f>F65/F102*100</f>
        <v>0.20284557802771438</v>
      </c>
      <c r="H65" s="112">
        <f t="shared" si="2"/>
        <v>0.56460500000000002</v>
      </c>
    </row>
    <row r="66" spans="1:8">
      <c r="A66" s="53" t="s">
        <v>22</v>
      </c>
      <c r="B66" s="53"/>
      <c r="C66" s="53" t="s">
        <v>79</v>
      </c>
      <c r="D66" s="48">
        <v>53000</v>
      </c>
      <c r="E66" s="48">
        <v>51475</v>
      </c>
      <c r="F66" s="48">
        <v>34267.360000000001</v>
      </c>
      <c r="G66" s="105">
        <f>F66/F102*100</f>
        <v>2.0518717943470151</v>
      </c>
      <c r="H66" s="105">
        <f t="shared" si="2"/>
        <v>0.66570879067508504</v>
      </c>
    </row>
    <row r="67" spans="1:8">
      <c r="A67" s="57"/>
      <c r="B67" s="54" t="s">
        <v>24</v>
      </c>
      <c r="C67" s="54" t="s">
        <v>150</v>
      </c>
      <c r="D67" s="112">
        <v>0</v>
      </c>
      <c r="E67" s="55">
        <v>0</v>
      </c>
      <c r="F67" s="112">
        <v>0</v>
      </c>
      <c r="G67" s="56">
        <v>0</v>
      </c>
      <c r="H67" s="56">
        <v>0</v>
      </c>
    </row>
    <row r="68" spans="1:8" ht="27.6">
      <c r="A68" s="54"/>
      <c r="B68" s="54" t="s">
        <v>28</v>
      </c>
      <c r="C68" s="54" t="s">
        <v>81</v>
      </c>
      <c r="D68" s="55">
        <v>5000</v>
      </c>
      <c r="E68" s="55">
        <v>0</v>
      </c>
      <c r="F68" s="112">
        <v>0</v>
      </c>
      <c r="G68" s="56">
        <v>0</v>
      </c>
      <c r="H68" s="56">
        <v>0</v>
      </c>
    </row>
    <row r="69" spans="1:8">
      <c r="A69" s="54"/>
      <c r="B69" s="54" t="s">
        <v>82</v>
      </c>
      <c r="C69" s="54" t="s">
        <v>83</v>
      </c>
      <c r="D69" s="112">
        <v>0</v>
      </c>
      <c r="E69" s="55">
        <v>0</v>
      </c>
      <c r="F69" s="112">
        <v>0</v>
      </c>
      <c r="G69" s="56">
        <v>0</v>
      </c>
      <c r="H69" s="56">
        <v>0</v>
      </c>
    </row>
    <row r="70" spans="1:8">
      <c r="A70" s="54"/>
      <c r="B70" s="54" t="s">
        <v>84</v>
      </c>
      <c r="C70" s="54" t="s">
        <v>85</v>
      </c>
      <c r="D70" s="55">
        <v>5000</v>
      </c>
      <c r="E70" s="55">
        <v>0</v>
      </c>
      <c r="F70" s="112">
        <v>0</v>
      </c>
      <c r="G70" s="56">
        <v>0</v>
      </c>
      <c r="H70" s="56">
        <v>0</v>
      </c>
    </row>
    <row r="71" spans="1:8">
      <c r="A71" s="54"/>
      <c r="B71" s="54" t="s">
        <v>86</v>
      </c>
      <c r="C71" s="54" t="s">
        <v>87</v>
      </c>
      <c r="D71" s="55">
        <v>3000</v>
      </c>
      <c r="E71" s="55">
        <v>3000</v>
      </c>
      <c r="F71" s="55">
        <v>1691.3</v>
      </c>
      <c r="G71" s="112">
        <f>F71/F102*100</f>
        <v>0.10127219505030755</v>
      </c>
      <c r="H71" s="112">
        <f>F71/E71</f>
        <v>0.56376666666666664</v>
      </c>
    </row>
    <row r="72" spans="1:8">
      <c r="A72" s="54"/>
      <c r="B72" s="54" t="s">
        <v>88</v>
      </c>
      <c r="C72" s="54" t="s">
        <v>89</v>
      </c>
      <c r="D72" s="55">
        <v>3000</v>
      </c>
      <c r="E72" s="112">
        <v>0</v>
      </c>
      <c r="F72" s="112">
        <v>0</v>
      </c>
      <c r="G72" s="56">
        <v>0</v>
      </c>
      <c r="H72" s="56">
        <v>0</v>
      </c>
    </row>
    <row r="73" spans="1:8">
      <c r="A73" s="54"/>
      <c r="B73" s="54" t="s">
        <v>90</v>
      </c>
      <c r="C73" s="54" t="s">
        <v>91</v>
      </c>
      <c r="D73" s="55">
        <v>10000</v>
      </c>
      <c r="E73" s="55">
        <v>15000</v>
      </c>
      <c r="F73" s="55">
        <v>12284.81</v>
      </c>
      <c r="G73" s="112">
        <f>F73/F102*100</f>
        <v>0.73559372936555822</v>
      </c>
      <c r="H73" s="112">
        <f>F73/E73</f>
        <v>0.81898733333333329</v>
      </c>
    </row>
    <row r="74" spans="1:8">
      <c r="A74" s="54"/>
      <c r="B74" s="54" t="s">
        <v>92</v>
      </c>
      <c r="C74" s="54" t="s">
        <v>93</v>
      </c>
      <c r="D74" s="55">
        <v>5000</v>
      </c>
      <c r="E74" s="55">
        <v>5600</v>
      </c>
      <c r="F74" s="55">
        <v>3000</v>
      </c>
      <c r="G74" s="112">
        <f>F74/F102*100</f>
        <v>0.17963494658009971</v>
      </c>
      <c r="H74" s="112">
        <f>F74/E74</f>
        <v>0.5357142857142857</v>
      </c>
    </row>
    <row r="75" spans="1:8">
      <c r="A75" s="54"/>
      <c r="B75" s="54" t="s">
        <v>94</v>
      </c>
      <c r="C75" s="54" t="s">
        <v>95</v>
      </c>
      <c r="D75" s="112">
        <v>0</v>
      </c>
      <c r="E75" s="55">
        <v>0</v>
      </c>
      <c r="F75" s="55">
        <v>0</v>
      </c>
      <c r="G75" s="56">
        <v>0</v>
      </c>
      <c r="H75" s="56">
        <v>0</v>
      </c>
    </row>
    <row r="76" spans="1:8">
      <c r="A76" s="54"/>
      <c r="B76" s="54" t="s">
        <v>96</v>
      </c>
      <c r="C76" s="54" t="s">
        <v>97</v>
      </c>
      <c r="D76" s="55">
        <v>22000</v>
      </c>
      <c r="E76" s="55">
        <v>27875</v>
      </c>
      <c r="F76" s="55">
        <v>17291.25</v>
      </c>
      <c r="G76" s="112">
        <f>F76/F102*100</f>
        <v>1.0353709233510497</v>
      </c>
      <c r="H76" s="112">
        <f>F76/E76</f>
        <v>0.62031390134529152</v>
      </c>
    </row>
    <row r="77" spans="1:8" ht="27.6">
      <c r="A77" s="115"/>
      <c r="B77" s="118" t="s">
        <v>98</v>
      </c>
      <c r="C77" s="115"/>
      <c r="D77" s="36">
        <v>7000</v>
      </c>
      <c r="E77" s="44">
        <v>0</v>
      </c>
      <c r="F77" s="44">
        <v>0</v>
      </c>
      <c r="G77" s="6">
        <v>0</v>
      </c>
      <c r="H77" s="6">
        <v>0</v>
      </c>
    </row>
    <row r="78" spans="1:8" ht="27.6">
      <c r="A78" s="115"/>
      <c r="B78" s="118" t="s">
        <v>100</v>
      </c>
      <c r="C78" s="115"/>
      <c r="D78" s="36">
        <v>10000</v>
      </c>
      <c r="E78" s="44">
        <v>2500</v>
      </c>
      <c r="F78" s="44">
        <v>2103.75</v>
      </c>
      <c r="G78" s="124">
        <f>F78/F102*100</f>
        <v>0.12596900628929492</v>
      </c>
      <c r="H78" s="124">
        <f>F78/E78</f>
        <v>0.84150000000000003</v>
      </c>
    </row>
    <row r="79" spans="1:8" ht="27.6">
      <c r="A79" s="115"/>
      <c r="B79" s="118" t="s">
        <v>166</v>
      </c>
      <c r="C79" s="115"/>
      <c r="D79" s="44">
        <v>0</v>
      </c>
      <c r="E79" s="44">
        <v>0</v>
      </c>
      <c r="F79" s="44">
        <v>0</v>
      </c>
      <c r="G79" s="6">
        <v>0</v>
      </c>
      <c r="H79" s="6">
        <v>0</v>
      </c>
    </row>
    <row r="80" spans="1:8" ht="27.6">
      <c r="A80" s="115"/>
      <c r="B80" s="123" t="s">
        <v>182</v>
      </c>
      <c r="C80" s="115"/>
      <c r="D80" s="36">
        <v>5000</v>
      </c>
      <c r="E80" s="36">
        <v>25375</v>
      </c>
      <c r="F80" s="44">
        <v>15187.5</v>
      </c>
      <c r="G80" s="124">
        <f>F80/F102*100</f>
        <v>0.90940191706175477</v>
      </c>
      <c r="H80" s="124">
        <f>F80/E80</f>
        <v>0.59852216748768472</v>
      </c>
    </row>
    <row r="81" spans="1:8">
      <c r="A81" s="53" t="s">
        <v>32</v>
      </c>
      <c r="B81" s="53"/>
      <c r="C81" s="53" t="s">
        <v>101</v>
      </c>
      <c r="D81" s="48">
        <v>12000</v>
      </c>
      <c r="E81" s="48">
        <v>1500</v>
      </c>
      <c r="F81" s="48">
        <v>625</v>
      </c>
      <c r="G81" s="105">
        <f>F81/F102*100</f>
        <v>3.7423947204187437E-2</v>
      </c>
      <c r="H81" s="105">
        <f>F81/E81</f>
        <v>0.41666666666666669</v>
      </c>
    </row>
    <row r="82" spans="1:8">
      <c r="A82" s="54"/>
      <c r="B82" s="54" t="s">
        <v>102</v>
      </c>
      <c r="C82" s="54" t="s">
        <v>103</v>
      </c>
      <c r="D82" s="112">
        <v>0</v>
      </c>
      <c r="E82" s="112">
        <v>0</v>
      </c>
      <c r="F82" s="55">
        <v>0</v>
      </c>
      <c r="G82" s="56">
        <v>0</v>
      </c>
      <c r="H82" s="56">
        <v>0</v>
      </c>
    </row>
    <row r="83" spans="1:8">
      <c r="A83" s="54"/>
      <c r="B83" s="54" t="s">
        <v>104</v>
      </c>
      <c r="C83" s="54" t="s">
        <v>105</v>
      </c>
      <c r="D83" s="55">
        <v>4000</v>
      </c>
      <c r="E83" s="112">
        <v>0</v>
      </c>
      <c r="F83" s="55">
        <v>0</v>
      </c>
      <c r="G83" s="56">
        <v>0</v>
      </c>
      <c r="H83" s="56">
        <v>0</v>
      </c>
    </row>
    <row r="84" spans="1:8">
      <c r="A84" s="54"/>
      <c r="B84" s="54" t="s">
        <v>106</v>
      </c>
      <c r="C84" s="54" t="s">
        <v>107</v>
      </c>
      <c r="D84" s="112">
        <v>0</v>
      </c>
      <c r="E84" s="112">
        <v>0</v>
      </c>
      <c r="F84" s="55">
        <v>0</v>
      </c>
      <c r="G84" s="56">
        <v>0</v>
      </c>
      <c r="H84" s="56">
        <v>0</v>
      </c>
    </row>
    <row r="85" spans="1:8">
      <c r="A85" s="54"/>
      <c r="B85" s="54" t="s">
        <v>108</v>
      </c>
      <c r="C85" s="54" t="s">
        <v>109</v>
      </c>
      <c r="D85" s="55">
        <v>3000</v>
      </c>
      <c r="E85" s="112">
        <v>0</v>
      </c>
      <c r="F85" s="55">
        <v>0</v>
      </c>
      <c r="G85" s="56">
        <v>0</v>
      </c>
      <c r="H85" s="56">
        <v>0</v>
      </c>
    </row>
    <row r="86" spans="1:8" ht="27.6">
      <c r="A86" s="10"/>
      <c r="B86" s="121" t="s">
        <v>110</v>
      </c>
      <c r="C86" s="121" t="s">
        <v>217</v>
      </c>
      <c r="D86" s="124">
        <v>0</v>
      </c>
      <c r="E86" s="124">
        <v>0</v>
      </c>
      <c r="F86" s="44">
        <v>0</v>
      </c>
      <c r="G86" s="6">
        <v>0</v>
      </c>
      <c r="H86" s="6">
        <v>0</v>
      </c>
    </row>
    <row r="87" spans="1:8">
      <c r="A87" s="57"/>
      <c r="B87" s="54" t="s">
        <v>112</v>
      </c>
      <c r="C87" s="54" t="s">
        <v>113</v>
      </c>
      <c r="D87" s="55">
        <v>5000</v>
      </c>
      <c r="E87" s="55">
        <v>1500</v>
      </c>
      <c r="F87" s="55">
        <v>625</v>
      </c>
      <c r="G87" s="112">
        <f>F87/F102*100</f>
        <v>3.7423947204187437E-2</v>
      </c>
      <c r="H87" s="112">
        <f>F87/E87</f>
        <v>0.41666666666666669</v>
      </c>
    </row>
    <row r="88" spans="1:8">
      <c r="A88" s="53" t="s">
        <v>34</v>
      </c>
      <c r="B88" s="53"/>
      <c r="C88" s="53" t="s">
        <v>114</v>
      </c>
      <c r="D88" s="48">
        <v>1500</v>
      </c>
      <c r="E88" s="48">
        <v>75</v>
      </c>
      <c r="F88" s="48">
        <v>75</v>
      </c>
      <c r="G88" s="105">
        <f>F88/F102*100</f>
        <v>4.4908736645024932E-3</v>
      </c>
      <c r="H88" s="81">
        <f>F88/E88</f>
        <v>1</v>
      </c>
    </row>
    <row r="89" spans="1:8">
      <c r="A89" s="54"/>
      <c r="B89" s="54" t="s">
        <v>36</v>
      </c>
      <c r="C89" s="54" t="s">
        <v>115</v>
      </c>
      <c r="D89" s="55">
        <v>0</v>
      </c>
      <c r="E89" s="55">
        <v>0</v>
      </c>
      <c r="F89" s="55">
        <v>0</v>
      </c>
      <c r="G89" s="56">
        <v>0</v>
      </c>
      <c r="H89" s="56">
        <v>0</v>
      </c>
    </row>
    <row r="90" spans="1:8">
      <c r="A90" s="54"/>
      <c r="B90" s="54" t="s">
        <v>38</v>
      </c>
      <c r="C90" s="54" t="s">
        <v>116</v>
      </c>
      <c r="D90" s="55">
        <v>500</v>
      </c>
      <c r="E90" s="55">
        <v>75</v>
      </c>
      <c r="F90" s="55">
        <v>75</v>
      </c>
      <c r="G90" s="112">
        <f>F90/F102*100</f>
        <v>4.4908736645024932E-3</v>
      </c>
      <c r="H90" s="56">
        <f>F90/E90</f>
        <v>1</v>
      </c>
    </row>
    <row r="91" spans="1:8">
      <c r="A91" s="53" t="s">
        <v>42</v>
      </c>
      <c r="B91" s="53"/>
      <c r="C91" s="53" t="s">
        <v>117</v>
      </c>
      <c r="D91" s="48">
        <v>81000</v>
      </c>
      <c r="E91" s="48">
        <v>104000</v>
      </c>
      <c r="F91" s="48">
        <v>104131.21</v>
      </c>
      <c r="G91" s="105">
        <f>F91/F102*100</f>
        <v>6.2352014485570493</v>
      </c>
      <c r="H91" s="105">
        <f>F91/E91</f>
        <v>1.0012616346153846</v>
      </c>
    </row>
    <row r="92" spans="1:8">
      <c r="A92" s="54"/>
      <c r="B92" s="54" t="s">
        <v>118</v>
      </c>
      <c r="C92" s="54" t="s">
        <v>119</v>
      </c>
      <c r="D92" s="55">
        <v>46000</v>
      </c>
      <c r="E92" s="55">
        <v>63000</v>
      </c>
      <c r="F92" s="55">
        <v>66518.240000000005</v>
      </c>
      <c r="G92" s="112">
        <f>F92/F102*100</f>
        <v>3.9830001630007508</v>
      </c>
      <c r="H92" s="112">
        <f>F92/E92</f>
        <v>1.0558450793650795</v>
      </c>
    </row>
    <row r="93" spans="1:8" ht="27.6">
      <c r="A93" s="8"/>
      <c r="B93" s="121" t="s">
        <v>120</v>
      </c>
      <c r="C93" s="121" t="s">
        <v>121</v>
      </c>
      <c r="D93" s="36">
        <v>46000</v>
      </c>
      <c r="E93" s="36">
        <v>63000</v>
      </c>
      <c r="F93" s="36">
        <v>66518.240000000005</v>
      </c>
      <c r="G93" s="124">
        <f>F93/F102*100</f>
        <v>3.9830001630007508</v>
      </c>
      <c r="H93" s="124">
        <f>F93/E93</f>
        <v>1.0558450793650795</v>
      </c>
    </row>
    <row r="94" spans="1:8" ht="27.6">
      <c r="A94" s="8"/>
      <c r="B94" s="121" t="s">
        <v>122</v>
      </c>
      <c r="C94" s="121" t="s">
        <v>218</v>
      </c>
      <c r="D94" s="124">
        <v>0</v>
      </c>
      <c r="E94" s="124">
        <v>0</v>
      </c>
      <c r="F94" s="124">
        <v>0</v>
      </c>
      <c r="G94" s="6">
        <v>0</v>
      </c>
      <c r="H94" s="6">
        <v>0</v>
      </c>
    </row>
    <row r="95" spans="1:8">
      <c r="A95" s="54"/>
      <c r="B95" s="54" t="s">
        <v>124</v>
      </c>
      <c r="C95" s="54" t="s">
        <v>125</v>
      </c>
      <c r="D95" s="55">
        <v>35000</v>
      </c>
      <c r="E95" s="55">
        <v>41000</v>
      </c>
      <c r="F95" s="55">
        <v>37612.97</v>
      </c>
      <c r="G95" s="112">
        <f>F95/F102*100</f>
        <v>2.2522012855562981</v>
      </c>
      <c r="H95" s="112">
        <f>F95/E95</f>
        <v>0.91738951219512199</v>
      </c>
    </row>
    <row r="96" spans="1:8" ht="27.6">
      <c r="A96" s="8"/>
      <c r="B96" s="121" t="s">
        <v>126</v>
      </c>
      <c r="C96" s="121" t="s">
        <v>127</v>
      </c>
      <c r="D96" s="36">
        <v>35000</v>
      </c>
      <c r="E96" s="36">
        <v>41000</v>
      </c>
      <c r="F96" s="36">
        <v>37612.97</v>
      </c>
      <c r="G96" s="124">
        <f>F96/F102*100</f>
        <v>2.2522012855562981</v>
      </c>
      <c r="H96" s="124">
        <f>F96/E96</f>
        <v>0.91738951219512199</v>
      </c>
    </row>
    <row r="97" spans="1:8" ht="27.6">
      <c r="A97" s="8"/>
      <c r="B97" s="121" t="s">
        <v>128</v>
      </c>
      <c r="C97" s="121" t="s">
        <v>219</v>
      </c>
      <c r="D97" s="124">
        <v>0</v>
      </c>
      <c r="E97" s="124">
        <v>0</v>
      </c>
      <c r="F97" s="124">
        <v>0</v>
      </c>
      <c r="G97" s="6">
        <v>0</v>
      </c>
      <c r="H97" s="6">
        <v>0</v>
      </c>
    </row>
    <row r="98" spans="1:8">
      <c r="A98" s="56"/>
      <c r="B98" s="54" t="s">
        <v>130</v>
      </c>
      <c r="C98" s="54" t="s">
        <v>151</v>
      </c>
      <c r="D98" s="112">
        <v>0</v>
      </c>
      <c r="E98" s="112">
        <v>0</v>
      </c>
      <c r="F98" s="112">
        <v>0</v>
      </c>
      <c r="G98" s="56">
        <v>0</v>
      </c>
      <c r="H98" s="56">
        <v>0</v>
      </c>
    </row>
    <row r="99" spans="1:8">
      <c r="A99" s="56"/>
      <c r="B99" s="54" t="s">
        <v>132</v>
      </c>
      <c r="C99" s="54" t="s">
        <v>133</v>
      </c>
      <c r="D99" s="55">
        <v>0</v>
      </c>
      <c r="E99" s="55">
        <v>0</v>
      </c>
      <c r="F99" s="55">
        <v>0</v>
      </c>
      <c r="G99" s="56">
        <v>0</v>
      </c>
      <c r="H99" s="56">
        <v>0</v>
      </c>
    </row>
    <row r="100" spans="1:8">
      <c r="A100" s="53" t="s">
        <v>44</v>
      </c>
      <c r="B100" s="53"/>
      <c r="C100" s="53" t="s">
        <v>134</v>
      </c>
      <c r="D100" s="48">
        <v>40500</v>
      </c>
      <c r="E100" s="48">
        <v>99047.22</v>
      </c>
      <c r="F100" s="48">
        <v>878685.14</v>
      </c>
      <c r="G100" s="105">
        <f>F100/F102*100</f>
        <v>52.614186061542476</v>
      </c>
      <c r="H100" s="105">
        <f>F100/E100</f>
        <v>8.8713760971786986</v>
      </c>
    </row>
    <row r="101" spans="1:8" ht="27.6">
      <c r="A101" s="53" t="s">
        <v>135</v>
      </c>
      <c r="B101" s="53"/>
      <c r="C101" s="53" t="s">
        <v>136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</row>
    <row r="102" spans="1:8" ht="15.6">
      <c r="A102" s="131"/>
      <c r="B102" s="131"/>
      <c r="C102" s="11" t="s">
        <v>137</v>
      </c>
      <c r="D102" s="38">
        <f>SUM(D101,D100,D91,D88,D81,D66,D46,D42)</f>
        <v>1282000</v>
      </c>
      <c r="E102" s="38">
        <f t="shared" ref="E102:F102" si="3">SUM(E101,E100,E91,E88,E81,E66,E46,E42)</f>
        <v>978797.22</v>
      </c>
      <c r="F102" s="38">
        <f t="shared" si="3"/>
        <v>1670053.66</v>
      </c>
      <c r="G102" s="12">
        <v>100</v>
      </c>
      <c r="H102" s="130">
        <f>F102/E102</f>
        <v>1.7062304897024534</v>
      </c>
    </row>
    <row r="103" spans="1:8">
      <c r="A103" s="136"/>
      <c r="B103" s="136"/>
      <c r="C103" s="13"/>
      <c r="D103" s="14"/>
      <c r="E103" s="14"/>
      <c r="F103" s="14"/>
      <c r="G103" s="14"/>
      <c r="H103" s="14"/>
    </row>
    <row r="104" spans="1:8">
      <c r="A104" s="6"/>
      <c r="B104" s="6"/>
      <c r="C104" s="9"/>
      <c r="D104" s="6"/>
      <c r="E104" s="6"/>
      <c r="F104" s="6"/>
      <c r="G104" s="6"/>
      <c r="H104" s="6"/>
    </row>
    <row r="105" spans="1:8">
      <c r="A105" s="15" t="s">
        <v>138</v>
      </c>
      <c r="B105" s="15"/>
      <c r="C105" s="16" t="s">
        <v>139</v>
      </c>
      <c r="D105" s="126">
        <v>0</v>
      </c>
      <c r="E105" s="126">
        <v>0</v>
      </c>
      <c r="F105" s="126">
        <v>0</v>
      </c>
      <c r="G105" s="17">
        <v>0</v>
      </c>
      <c r="H105" s="17">
        <v>0</v>
      </c>
    </row>
    <row r="106" spans="1:8" ht="28.8">
      <c r="A106" s="8"/>
      <c r="B106" s="8"/>
      <c r="C106" s="5" t="s">
        <v>140</v>
      </c>
      <c r="D106" s="124">
        <v>0</v>
      </c>
      <c r="E106" s="124">
        <v>0</v>
      </c>
      <c r="F106" s="124">
        <v>0</v>
      </c>
      <c r="G106" s="6">
        <v>0</v>
      </c>
      <c r="H106" s="6">
        <v>0</v>
      </c>
    </row>
    <row r="107" spans="1:8">
      <c r="A107" s="8"/>
      <c r="B107" s="8"/>
      <c r="C107" s="5" t="s">
        <v>141</v>
      </c>
      <c r="D107" s="124">
        <v>0</v>
      </c>
      <c r="E107" s="124">
        <v>0</v>
      </c>
      <c r="F107" s="124">
        <v>0</v>
      </c>
      <c r="G107" s="6">
        <v>0</v>
      </c>
      <c r="H107" s="6">
        <v>0</v>
      </c>
    </row>
    <row r="108" spans="1:8">
      <c r="A108" s="18"/>
      <c r="B108" s="18"/>
      <c r="C108" s="11" t="s">
        <v>142</v>
      </c>
      <c r="D108" s="127">
        <v>0</v>
      </c>
      <c r="E108" s="127">
        <v>0</v>
      </c>
      <c r="F108" s="127">
        <v>0</v>
      </c>
      <c r="G108" s="19">
        <v>0</v>
      </c>
      <c r="H108" s="19">
        <v>0</v>
      </c>
    </row>
    <row r="109" spans="1:8">
      <c r="A109" s="6"/>
      <c r="B109" s="6"/>
      <c r="C109" s="9"/>
      <c r="D109" s="6"/>
      <c r="E109" s="6"/>
      <c r="F109" s="6"/>
      <c r="G109" s="6"/>
      <c r="H109" s="6"/>
    </row>
    <row r="110" spans="1:8" ht="18">
      <c r="A110" s="133" t="s">
        <v>143</v>
      </c>
      <c r="B110" s="133"/>
      <c r="C110" s="20" t="s">
        <v>144</v>
      </c>
      <c r="D110" s="42">
        <v>1282000</v>
      </c>
      <c r="E110" s="42">
        <v>978797.22</v>
      </c>
      <c r="F110" s="42">
        <v>1670053.66</v>
      </c>
      <c r="G110" s="19">
        <v>100</v>
      </c>
      <c r="H110" s="19">
        <v>100</v>
      </c>
    </row>
    <row r="111" spans="1:8" ht="18">
      <c r="A111" s="21"/>
    </row>
    <row r="112" spans="1:8" ht="18">
      <c r="A112" s="21"/>
    </row>
  </sheetData>
  <mergeCells count="17">
    <mergeCell ref="A102:B102"/>
    <mergeCell ref="A103:B103"/>
    <mergeCell ref="A110:B110"/>
    <mergeCell ref="A2:A4"/>
    <mergeCell ref="A39:A41"/>
    <mergeCell ref="B2:B4"/>
    <mergeCell ref="B39:B41"/>
    <mergeCell ref="F2:F4"/>
    <mergeCell ref="F39:F41"/>
    <mergeCell ref="G2:G4"/>
    <mergeCell ref="G39:G41"/>
    <mergeCell ref="C2:C4"/>
    <mergeCell ref="C39:C41"/>
    <mergeCell ref="D2:D4"/>
    <mergeCell ref="D39:D41"/>
    <mergeCell ref="E2:E4"/>
    <mergeCell ref="E39:E41"/>
  </mergeCells>
  <conditionalFormatting sqref="H5">
    <cfRule type="cellIs" dxfId="0" priority="1" operator="greaterThan">
      <formula>0.04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Program rada</vt:lpstr>
      <vt:lpstr>Izvješće</vt:lpstr>
      <vt:lpstr>'Program rada'!_Hlk54087109</vt:lpstr>
      <vt:lpstr>Izvješće!_Hlk54516215</vt:lpstr>
      <vt:lpstr>'Program rada'!_Toc55895370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X X</cp:lastModifiedBy>
  <cp:lastPrinted>2025-04-07T13:06:49Z</cp:lastPrinted>
  <dcterms:created xsi:type="dcterms:W3CDTF">2015-06-05T18:17:00Z</dcterms:created>
  <dcterms:modified xsi:type="dcterms:W3CDTF">2025-04-07T13:10:28Z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1033-11.2.0.9889</vt:lpwstr>
  </property>
</Properties>
</file>