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2-PC\Documents\TZG SISKA 2018\"/>
    </mc:Choice>
  </mc:AlternateContent>
  <bookViews>
    <workbookView xWindow="0" yWindow="0" windowWidth="20490" windowHeight="71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List1!$A$1:$F$96</definedName>
  </definedNames>
  <calcPr calcId="152511"/>
</workbook>
</file>

<file path=xl/calcChain.xml><?xml version="1.0" encoding="utf-8"?>
<calcChain xmlns="http://schemas.openxmlformats.org/spreadsheetml/2006/main">
  <c r="C43" i="1" l="1"/>
  <c r="D68" i="1" l="1"/>
  <c r="D58" i="1"/>
  <c r="D52" i="1"/>
  <c r="D43" i="1"/>
  <c r="D30" i="1"/>
  <c r="D17" i="1"/>
  <c r="D28" i="1"/>
  <c r="D12" i="1"/>
  <c r="D5" i="1"/>
  <c r="C28" i="1" l="1"/>
  <c r="C12" i="1"/>
  <c r="F45" i="1"/>
  <c r="E45" i="1"/>
  <c r="C17" i="1"/>
  <c r="D56" i="1"/>
  <c r="D42" i="1"/>
  <c r="D38" i="1" s="1"/>
  <c r="D90" i="1"/>
  <c r="E16" i="1"/>
  <c r="D80" i="1"/>
  <c r="E19" i="1" l="1"/>
  <c r="C5" i="1"/>
  <c r="C30" i="1" l="1"/>
  <c r="C39" i="1"/>
  <c r="C52" i="1"/>
  <c r="E21" i="1"/>
  <c r="E55" i="1" l="1"/>
  <c r="E47" i="1"/>
  <c r="E36" i="1" l="1"/>
  <c r="E94" i="1" l="1"/>
  <c r="E93" i="1"/>
  <c r="E92" i="1"/>
  <c r="E91" i="1"/>
  <c r="C90" i="1"/>
  <c r="E90" i="1" s="1"/>
  <c r="E89" i="1"/>
  <c r="E88" i="1"/>
  <c r="E87" i="1"/>
  <c r="E86" i="1"/>
  <c r="D85" i="1"/>
  <c r="C85" i="1"/>
  <c r="E84" i="1"/>
  <c r="E83" i="1"/>
  <c r="E82" i="1"/>
  <c r="E81" i="1"/>
  <c r="C80" i="1"/>
  <c r="E79" i="1"/>
  <c r="E78" i="1"/>
  <c r="D77" i="1"/>
  <c r="C77" i="1"/>
  <c r="E76" i="1"/>
  <c r="E74" i="1"/>
  <c r="E73" i="1"/>
  <c r="E72" i="1"/>
  <c r="E71" i="1"/>
  <c r="E70" i="1"/>
  <c r="E69" i="1"/>
  <c r="C68" i="1"/>
  <c r="E67" i="1"/>
  <c r="E66" i="1"/>
  <c r="D65" i="1"/>
  <c r="D64" i="1" s="1"/>
  <c r="C65" i="1"/>
  <c r="C64" i="1" s="1"/>
  <c r="E63" i="1"/>
  <c r="E62" i="1"/>
  <c r="E61" i="1"/>
  <c r="E60" i="1"/>
  <c r="E59" i="1"/>
  <c r="C58" i="1"/>
  <c r="E57" i="1"/>
  <c r="C56" i="1"/>
  <c r="C42" i="1" s="1"/>
  <c r="C38" i="1" s="1"/>
  <c r="E54" i="1"/>
  <c r="E53" i="1"/>
  <c r="E51" i="1"/>
  <c r="E50" i="1"/>
  <c r="E49" i="1"/>
  <c r="E48" i="1"/>
  <c r="E46" i="1"/>
  <c r="E44" i="1"/>
  <c r="E41" i="1"/>
  <c r="E40" i="1"/>
  <c r="D39" i="1"/>
  <c r="E35" i="1"/>
  <c r="E34" i="1"/>
  <c r="E33" i="1"/>
  <c r="E32" i="1"/>
  <c r="E31" i="1"/>
  <c r="E27" i="1"/>
  <c r="E26" i="1"/>
  <c r="E25" i="1"/>
  <c r="E24" i="1"/>
  <c r="E23" i="1"/>
  <c r="E22" i="1"/>
  <c r="E20" i="1"/>
  <c r="E18" i="1"/>
  <c r="E14" i="1"/>
  <c r="E13" i="1"/>
  <c r="E11" i="1"/>
  <c r="E10" i="1"/>
  <c r="E9" i="1"/>
  <c r="E8" i="1"/>
  <c r="E7" i="1"/>
  <c r="E6" i="1"/>
  <c r="E4" i="1"/>
  <c r="E3" i="1"/>
  <c r="E5" i="1" l="1"/>
  <c r="E12" i="1"/>
  <c r="E39" i="1"/>
  <c r="C95" i="1"/>
  <c r="E58" i="1"/>
  <c r="E77" i="1"/>
  <c r="E80" i="1"/>
  <c r="E85" i="1"/>
  <c r="E43" i="1"/>
  <c r="E52" i="1"/>
  <c r="E56" i="1"/>
  <c r="E64" i="1"/>
  <c r="E65" i="1"/>
  <c r="E68" i="1"/>
  <c r="E17" i="1"/>
  <c r="E30" i="1"/>
  <c r="C97" i="1" l="1"/>
  <c r="E42" i="1"/>
  <c r="F16" i="1"/>
  <c r="F14" i="1"/>
  <c r="F13" i="1"/>
  <c r="F4" i="1"/>
  <c r="F3" i="1"/>
  <c r="F27" i="1"/>
  <c r="F26" i="1"/>
  <c r="F25" i="1"/>
  <c r="F24" i="1"/>
  <c r="F23" i="1"/>
  <c r="F22" i="1"/>
  <c r="F20" i="1"/>
  <c r="F18" i="1"/>
  <c r="F17" i="1"/>
  <c r="F11" i="1"/>
  <c r="F10" i="1"/>
  <c r="F9" i="1"/>
  <c r="F8" i="1"/>
  <c r="F7" i="1"/>
  <c r="F6" i="1"/>
  <c r="F5" i="1"/>
  <c r="F12" i="1"/>
  <c r="E38" i="1" l="1"/>
  <c r="D95" i="1"/>
  <c r="F28" i="1"/>
  <c r="D97" i="1" l="1"/>
  <c r="F30" i="1"/>
  <c r="F39" i="1"/>
  <c r="F43" i="1"/>
  <c r="F56" i="1"/>
  <c r="F64" i="1"/>
  <c r="F68" i="1"/>
  <c r="F80" i="1"/>
  <c r="F42" i="1"/>
  <c r="F52" i="1"/>
  <c r="F58" i="1"/>
  <c r="F65" i="1"/>
  <c r="F77" i="1"/>
  <c r="F85" i="1"/>
  <c r="F94" i="1"/>
  <c r="F92" i="1"/>
  <c r="F90" i="1"/>
  <c r="F89" i="1"/>
  <c r="F87" i="1"/>
  <c r="F84" i="1"/>
  <c r="F82" i="1"/>
  <c r="F79" i="1"/>
  <c r="F76" i="1"/>
  <c r="F73" i="1"/>
  <c r="F71" i="1"/>
  <c r="F69" i="1"/>
  <c r="F66" i="1"/>
  <c r="F62" i="1"/>
  <c r="F60" i="1"/>
  <c r="F57" i="1"/>
  <c r="F50" i="1"/>
  <c r="F48" i="1"/>
  <c r="F44" i="1"/>
  <c r="F41" i="1"/>
  <c r="F35" i="1"/>
  <c r="F33" i="1"/>
  <c r="F31" i="1"/>
  <c r="F93" i="1"/>
  <c r="F91" i="1"/>
  <c r="E95" i="1"/>
  <c r="F88" i="1"/>
  <c r="F86" i="1"/>
  <c r="F83" i="1"/>
  <c r="F81" i="1"/>
  <c r="F78" i="1"/>
  <c r="F74" i="1"/>
  <c r="F72" i="1"/>
  <c r="F70" i="1"/>
  <c r="F67" i="1"/>
  <c r="F63" i="1"/>
  <c r="F61" i="1"/>
  <c r="F59" i="1"/>
  <c r="F54" i="1"/>
  <c r="F53" i="1"/>
  <c r="F51" i="1"/>
  <c r="F49" i="1"/>
  <c r="F46" i="1"/>
  <c r="F40" i="1"/>
  <c r="F34" i="1"/>
  <c r="F32" i="1"/>
  <c r="F38" i="1"/>
  <c r="F95" i="1" l="1"/>
</calcChain>
</file>

<file path=xl/sharedStrings.xml><?xml version="1.0" encoding="utf-8"?>
<sst xmlns="http://schemas.openxmlformats.org/spreadsheetml/2006/main" count="192" uniqueCount="159">
  <si>
    <t>PRIHODI PO VRSTAMA</t>
  </si>
  <si>
    <t>indeks     PLAN 2017/ IZVRŠENJE 2017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</si>
  <si>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</si>
  <si>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</si>
  <si>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</si>
  <si>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</si>
  <si>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</si>
  <si>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</si>
  <si>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</si>
  <si>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</si>
  <si>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za programske aktivnosti -SISCIA JAZZ CLUB</t>
  </si>
  <si>
    <t>3.2.</t>
  </si>
  <si>
    <t>za programske aktivnosti - SISAČKI SAJAM CVIJEĆA</t>
  </si>
  <si>
    <t>3.3.</t>
  </si>
  <si>
    <t>za programske aktivnosti - povrat na ime uplaćene boravišne pristojbe - turistička infrastruktura</t>
  </si>
  <si>
    <t>3.4.</t>
  </si>
  <si>
    <t>za programske aktivnosti - Kupske noći</t>
  </si>
  <si>
    <t>3.5.</t>
  </si>
  <si>
    <t>za programske aktivnosti - Industrijska baština - Festival piva</t>
  </si>
  <si>
    <t>3.6.</t>
  </si>
  <si>
    <t>za programske aktivnosti - Božić u gradu</t>
  </si>
  <si>
    <t>4.</t>
  </si>
  <si>
    <t>Prihodi od drugih aktivnosti</t>
  </si>
  <si>
    <t>4.1.</t>
  </si>
  <si>
    <t xml:space="preserve">Vlastiti prihod </t>
  </si>
  <si>
    <t>4.2.</t>
  </si>
  <si>
    <t xml:space="preserve">Sponzori i transferi </t>
  </si>
  <si>
    <t>5.</t>
  </si>
  <si>
    <t>Prijenos prihoda prethodne godine (Višak prethodne godine ukoliko je isti ostvaren)</t>
  </si>
  <si>
    <t>6.</t>
  </si>
  <si>
    <t>Ostali nespomenuti prihodi</t>
  </si>
  <si>
    <t>6.1.</t>
  </si>
  <si>
    <t>Potpora HTZ</t>
  </si>
  <si>
    <t>6.2.</t>
  </si>
  <si>
    <t>Potpora HTZ-a udruženo oglašavanje 2016</t>
  </si>
  <si>
    <t>6.3.</t>
  </si>
  <si>
    <t>Potpora Ministarstva turizma</t>
  </si>
  <si>
    <t>6.4.</t>
  </si>
  <si>
    <t xml:space="preserve">Potpora Turističke zajednice Sisačko-moslavačke </t>
  </si>
  <si>
    <t>6.5.</t>
  </si>
  <si>
    <t>Potpora TZ SMŽ - udruženo oglašavanje</t>
  </si>
  <si>
    <t>6.6.</t>
  </si>
  <si>
    <t>Potpora SMŽ</t>
  </si>
  <si>
    <t>6.7.</t>
  </si>
  <si>
    <t>Potpora TZ drugih gradova/općina</t>
  </si>
  <si>
    <t>6.8.</t>
  </si>
  <si>
    <t xml:space="preserve">SVEUKUPNO PRIHODI </t>
  </si>
  <si>
    <t>RB</t>
  </si>
  <si>
    <t>RASHODI PO VRSTAMA</t>
  </si>
  <si>
    <t xml:space="preserve">indeks     PLAN 2017/ IZVRŠENJE </t>
  </si>
  <si>
    <t>I.</t>
  </si>
  <si>
    <t>ADMINISTRATIVNI RASHODI</t>
  </si>
  <si>
    <t>Rashodi za radnike</t>
  </si>
  <si>
    <t>Rashodi za funkcioniranje ureda</t>
  </si>
  <si>
    <t>Rashodi za rad tijela Turističke zajednice</t>
  </si>
  <si>
    <t>Usluga knjigovodstvenog servisa</t>
  </si>
  <si>
    <t>Pravne usluge</t>
  </si>
  <si>
    <t>II.</t>
  </si>
  <si>
    <t>DIZAJN VRIJEDNOSTI</t>
  </si>
  <si>
    <t>Poticanje i sudjelovanje u uređenju grada/općine/mjesta/ (osim izgradnje komunalne infrastrukture)</t>
  </si>
  <si>
    <t>1.1.</t>
  </si>
  <si>
    <t>Nabavka štandova za manifestacije</t>
  </si>
  <si>
    <t>1.2.</t>
  </si>
  <si>
    <t>Solarni kutak za odmor</t>
  </si>
  <si>
    <t>Manifestacije-organizacija i upravljanje  destinacijom i potpora razvoju DMO i DMK</t>
  </si>
  <si>
    <t>2.1.</t>
  </si>
  <si>
    <t>Kulturno-zabavne :</t>
  </si>
  <si>
    <t>2.1.1.</t>
  </si>
  <si>
    <t xml:space="preserve">Sajam cvijeća </t>
  </si>
  <si>
    <t>2.1.4.</t>
  </si>
  <si>
    <t>Božić u gradu 2017</t>
  </si>
  <si>
    <t>2.1.5.</t>
  </si>
  <si>
    <t>Bojevi za Sisak</t>
  </si>
  <si>
    <t>2.1.6.</t>
  </si>
  <si>
    <t>Projekt industrijska baština - Drugo lice Siska (Festival piva)</t>
  </si>
  <si>
    <t>2.1.7.</t>
  </si>
  <si>
    <t>Kupske noći + Šikljada</t>
  </si>
  <si>
    <t>2.2.</t>
  </si>
  <si>
    <t xml:space="preserve">Sportske manifestacije </t>
  </si>
  <si>
    <t>2.2.2.</t>
  </si>
  <si>
    <t>Cikloturizam</t>
  </si>
  <si>
    <t>Spust rijekom Kupom, - crtom bojišnice</t>
  </si>
  <si>
    <t>2.3.</t>
  </si>
  <si>
    <t>Ekološke manifestacije</t>
  </si>
  <si>
    <t>2.3.1.</t>
  </si>
  <si>
    <t>Potpora manifestacijama ekološke  tematike</t>
  </si>
  <si>
    <t>2.4.</t>
  </si>
  <si>
    <t xml:space="preserve">Ostale manifestacije </t>
  </si>
  <si>
    <t>2.4.1.</t>
  </si>
  <si>
    <t>2.4.2.</t>
  </si>
  <si>
    <t>Projekt zeleno-plava Hrvatska (PPS Destinacija Zeleno-plava oaza)</t>
  </si>
  <si>
    <t xml:space="preserve">Novi proizvodi </t>
  </si>
  <si>
    <t>Potpora razvoju DMK-a</t>
  </si>
  <si>
    <t>Info centar industrijske baštine „Holandska kuća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</si>
  <si>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</si>
  <si>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</si>
  <si>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</si>
  <si>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</si>
  <si>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</si>
  <si>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</si>
  <si>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Oglašavaje u promotivnim kampanjama javnog i privatnog sektora</t>
  </si>
  <si>
    <t>Opće oglašavanje (Oglašavanje u tisku, TV oglašavanje…) - oglašavanje u turističko – informativnom mjesečniku Vikend van Zagreba, u 2017. godini.</t>
  </si>
  <si>
    <t>Brošure i ostali tiskani materijali</t>
  </si>
  <si>
    <t>Suveniri i promo materijali</t>
  </si>
  <si>
    <t>2.5.</t>
  </si>
  <si>
    <t>Info table</t>
  </si>
  <si>
    <t>Smeđa signalizacija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</si>
  <si>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</si>
  <si>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</si>
  <si>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</si>
  <si>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</si>
  <si>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</si>
  <si>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</si>
  <si>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</si>
  <si>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Koordinacija subjekata koji su neposredno ili posredno uključeni u turistički promet radi </t>
  </si>
  <si>
    <t xml:space="preserve">3. </t>
  </si>
  <si>
    <t>Nagrade i priznaja (Zlatna Victoria i dr.)</t>
  </si>
  <si>
    <t>Studijsko putovanje članova Turističkog vijeća</t>
  </si>
  <si>
    <t>VI.</t>
  </si>
  <si>
    <t>MARKETINŠKA INFRASTRUKTURA</t>
  </si>
  <si>
    <t>Proizvodnja multimedijalnih materijala</t>
  </si>
  <si>
    <t xml:space="preserve">Formiranje baze podataka 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</si>
  <si>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</si>
  <si>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</si>
  <si>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</si>
  <si>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</si>
  <si>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Projekti poticanje i pomaganje razvoja turizma na područjima koja nisu turistički razvijena</t>
  </si>
  <si>
    <t>VIII.</t>
  </si>
  <si>
    <r>
      <rPr>
        <b/>
        <sz val="10"/>
        <rFont val="Calibri"/>
        <family val="2"/>
        <charset val="238"/>
      </rPr>
      <t xml:space="preserve">OSTALO </t>
    </r>
    <r>
      <rPr>
        <sz val="10"/>
        <rFont val="Calibri"/>
        <family val="2"/>
        <charset val="238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</si>
  <si>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</si>
  <si>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</si>
  <si>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</si>
  <si>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</si>
  <si>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</si>
  <si>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</si>
  <si>
    <t>REBALANS 2017</t>
  </si>
  <si>
    <t>PLAN 2018</t>
  </si>
  <si>
    <t>Potpora HTZ-a udruženo oglašavanje 2017</t>
  </si>
  <si>
    <t>7.</t>
  </si>
  <si>
    <t>Božić u gradu 2018</t>
  </si>
  <si>
    <t xml:space="preserve">Festival hrane </t>
  </si>
  <si>
    <t>Na valovima rijeke Kupe</t>
  </si>
  <si>
    <t>Ostali subjekti - udruženo oglašavanje</t>
  </si>
  <si>
    <t>Potpora HTZ-a udruženo oglašavanje 2018</t>
  </si>
  <si>
    <t>Troškovi sudske presude Lidija Kopjar</t>
  </si>
  <si>
    <t>Povrat posudbe grad Sisak - Lidija Kopjar</t>
  </si>
  <si>
    <t xml:space="preserve">Potpore manifestacijama (suorganizacija s drugim subjektima) - kroz projekt Sisak kroz 4 godišnja doba 
</t>
  </si>
  <si>
    <t>Udruženo oglašavanje 2017</t>
  </si>
  <si>
    <t>Udruženo oglašavanje 2018</t>
  </si>
  <si>
    <t>6.9.</t>
  </si>
  <si>
    <t>6.10.</t>
  </si>
  <si>
    <t>2.1.2.</t>
  </si>
  <si>
    <t>2.1.3.</t>
  </si>
  <si>
    <t>2.2.1.</t>
  </si>
  <si>
    <t>2.2.3.</t>
  </si>
  <si>
    <t>Božić u gradu 2016</t>
  </si>
  <si>
    <t>4.3.</t>
  </si>
  <si>
    <t>Hrvatski telekom - Solarni cvijet - preneseno</t>
  </si>
  <si>
    <t>FINANCIJSKI PLAN TZG SISKA  ZA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</si>
</sst>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00009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 indent="2"/>
    </xf>
    <xf numFmtId="4" fontId="1" fillId="0" borderId="2" xfId="0" applyNumberFormat="1" applyFont="1" applyBorder="1"/>
    <xf numFmtId="0" fontId="1" fillId="0" borderId="2" xfId="0" applyFont="1" applyBorder="1" applyAlignment="1">
      <alignment horizontal="left" wrapText="1" indent="2"/>
    </xf>
    <xf numFmtId="4" fontId="1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/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/>
    <xf numFmtId="1" fontId="5" fillId="3" borderId="2" xfId="0" applyNumberFormat="1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4" fontId="5" fillId="4" borderId="2" xfId="0" applyNumberFormat="1" applyFont="1" applyFill="1" applyBorder="1"/>
    <xf numFmtId="1" fontId="1" fillId="0" borderId="1" xfId="0" applyNumberFormat="1" applyFont="1" applyBorder="1"/>
    <xf numFmtId="2" fontId="5" fillId="4" borderId="2" xfId="0" applyNumberFormat="1" applyFont="1" applyFill="1" applyBorder="1"/>
    <xf numFmtId="1" fontId="1" fillId="0" borderId="3" xfId="0" applyNumberFormat="1" applyFont="1" applyBorder="1"/>
    <xf numFmtId="0" fontId="8" fillId="4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/>
    <xf numFmtId="4" fontId="9" fillId="0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4" fontId="5" fillId="2" borderId="2" xfId="0" applyNumberFormat="1" applyFont="1" applyFill="1" applyBorder="1"/>
    <xf numFmtId="1" fontId="1" fillId="2" borderId="3" xfId="0" applyNumberFormat="1" applyFont="1" applyFill="1" applyBorder="1"/>
    <xf numFmtId="2" fontId="5" fillId="2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1"/>
    </xf>
    <xf numFmtId="14" fontId="6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 indent="1"/>
    </xf>
    <xf numFmtId="1" fontId="1" fillId="5" borderId="3" xfId="0" applyNumberFormat="1" applyFont="1" applyFill="1" applyBorder="1"/>
    <xf numFmtId="0" fontId="8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9" fillId="0" borderId="2" xfId="0" applyNumberFormat="1" applyFont="1" applyBorder="1"/>
    <xf numFmtId="0" fontId="1" fillId="0" borderId="2" xfId="0" applyFont="1" applyBorder="1" applyAlignment="1">
      <alignment wrapText="1"/>
    </xf>
    <xf numFmtId="4" fontId="5" fillId="2" borderId="2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2" fontId="5" fillId="3" borderId="2" xfId="0" applyNumberFormat="1" applyFont="1" applyFill="1" applyBorder="1"/>
    <xf numFmtId="0" fontId="5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wrapText="1"/>
    </xf>
    <xf numFmtId="4" fontId="5" fillId="6" borderId="2" xfId="0" applyNumberFormat="1" applyFont="1" applyFill="1" applyBorder="1"/>
    <xf numFmtId="0" fontId="5" fillId="6" borderId="2" xfId="0" applyFont="1" applyFill="1" applyBorder="1"/>
    <xf numFmtId="0" fontId="13" fillId="0" borderId="2" xfId="0" applyFont="1" applyFill="1" applyBorder="1" applyAlignment="1">
      <alignment horizontal="left" wrapText="1" indent="1"/>
    </xf>
    <xf numFmtId="0" fontId="14" fillId="0" borderId="2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4" fontId="16" fillId="0" borderId="0" xfId="0" applyNumberFormat="1" applyFont="1"/>
    <xf numFmtId="4" fontId="17" fillId="0" borderId="0" xfId="0" applyNumberFormat="1" applyFont="1"/>
    <xf numFmtId="4" fontId="13" fillId="0" borderId="2" xfId="0" applyNumberFormat="1" applyFont="1" applyBorder="1"/>
    <xf numFmtId="0" fontId="13" fillId="0" borderId="2" xfId="0" applyFont="1" applyBorder="1" applyAlignment="1">
      <alignment horizontal="center"/>
    </xf>
    <xf numFmtId="4" fontId="13" fillId="0" borderId="2" xfId="0" applyNumberFormat="1" applyFont="1" applyFill="1" applyBorder="1"/>
    <xf numFmtId="1" fontId="13" fillId="0" borderId="3" xfId="0" applyNumberFormat="1" applyFont="1" applyBorder="1"/>
    <xf numFmtId="2" fontId="18" fillId="4" borderId="2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topLeftCell="A58" workbookViewId="0">
      <selection activeCell="J68" sqref="J68"/>
    </sheetView>
  </sheetViews>
  <sheetFormatPr defaultColWidth="9.140625" defaultRowHeight="12.75"/>
  <cols>
    <col min="1" max="1" width="7.85546875" style="5" customWidth="1"/>
    <col min="2" max="2" width="51.5703125" style="2" customWidth="1"/>
    <col min="3" max="4" width="11.28515625" style="6" customWidth="1"/>
    <col min="5" max="5" width="11.28515625" style="7" customWidth="1"/>
    <col min="6" max="6" width="9.7109375" style="8" customWidth="1"/>
    <col min="7" max="7" width="10.5703125" style="8"/>
    <col min="8" max="9" width="9.140625" style="8"/>
    <col min="10" max="10" width="15.7109375" style="8" customWidth="1"/>
    <col min="11" max="16384" width="9.140625" style="8"/>
  </cols>
  <sheetData>
    <row r="1" spans="1:10" ht="25.5" customHeight="1">
      <c r="A1" s="79" t="s">
        <v>158</v>
      </c>
      <c r="B1" s="80"/>
      <c r="C1" s="80"/>
      <c r="D1" s="80"/>
      <c r="E1" s="80"/>
      <c r="F1" s="80"/>
    </row>
    <row r="2" spans="1:10" s="1" customFormat="1" ht="51">
      <c r="A2" s="9"/>
      <c r="B2" s="9" t="s">
        <v>0</v>
      </c>
      <c r="C2" s="10" t="s">
        <v>135</v>
      </c>
      <c r="D2" s="10" t="s">
        <v>136</v>
      </c>
      <c r="E2" s="11" t="s">
        <v>1</v>
      </c>
      <c r="F2" s="9" t="s">
        <v>2</v>
      </c>
    </row>
    <row r="3" spans="1:10">
      <c r="A3" s="12" t="s">
        <v>3</v>
      </c>
      <c r="B3" s="13" t="s">
        <v>4</v>
      </c>
      <c r="C3" s="14">
        <v>45000</v>
      </c>
      <c r="D3" s="14">
        <v>50000</v>
      </c>
      <c r="E3" s="15">
        <f>D3/C3*100</f>
        <v>111.11111111111111</v>
      </c>
      <c r="F3" s="16">
        <f>D3/D28*100</f>
        <v>3.6519995062496666</v>
      </c>
    </row>
    <row r="4" spans="1:10">
      <c r="A4" s="12" t="s">
        <v>5</v>
      </c>
      <c r="B4" s="13" t="s">
        <v>6</v>
      </c>
      <c r="C4" s="14">
        <v>420000</v>
      </c>
      <c r="D4" s="14">
        <v>420000</v>
      </c>
      <c r="E4" s="15">
        <f t="shared" ref="E4:E21" si="0">D4/C4*100</f>
        <v>100</v>
      </c>
      <c r="F4" s="16">
        <f>D4/D28*100</f>
        <v>30.6767958524972</v>
      </c>
    </row>
    <row r="5" spans="1:10">
      <c r="A5" s="12" t="s">
        <v>7</v>
      </c>
      <c r="B5" s="13" t="s">
        <v>8</v>
      </c>
      <c r="C5" s="14">
        <f>C6+C7+C8+C9+C10+C11</f>
        <v>182761.44</v>
      </c>
      <c r="D5" s="14">
        <f>D6+D7+D8+D9+D11+D10</f>
        <v>123000</v>
      </c>
      <c r="E5" s="15">
        <f t="shared" si="0"/>
        <v>67.300848581626411</v>
      </c>
      <c r="F5" s="16">
        <f>D5/D28*100</f>
        <v>8.9839187853741809</v>
      </c>
    </row>
    <row r="6" spans="1:10">
      <c r="A6" s="17" t="s">
        <v>9</v>
      </c>
      <c r="B6" s="18" t="s">
        <v>10</v>
      </c>
      <c r="C6" s="19">
        <v>24000</v>
      </c>
      <c r="D6" s="19">
        <v>24000</v>
      </c>
      <c r="E6" s="15">
        <f t="shared" si="0"/>
        <v>100</v>
      </c>
      <c r="F6" s="16">
        <f>D6/D28*100</f>
        <v>1.7529597629998401</v>
      </c>
    </row>
    <row r="7" spans="1:10">
      <c r="A7" s="17" t="s">
        <v>11</v>
      </c>
      <c r="B7" s="20" t="s">
        <v>12</v>
      </c>
      <c r="C7" s="21">
        <v>20000</v>
      </c>
      <c r="D7" s="21">
        <v>20000</v>
      </c>
      <c r="E7" s="15">
        <f t="shared" si="0"/>
        <v>100</v>
      </c>
      <c r="F7" s="16">
        <f>D7/D28*100</f>
        <v>1.4607998024998667</v>
      </c>
    </row>
    <row r="8" spans="1:10" ht="25.5">
      <c r="A8" s="17" t="s">
        <v>13</v>
      </c>
      <c r="B8" s="20" t="s">
        <v>14</v>
      </c>
      <c r="C8" s="21">
        <v>18761.439999999999</v>
      </c>
      <c r="D8" s="21">
        <v>19000</v>
      </c>
      <c r="E8" s="15">
        <f t="shared" si="0"/>
        <v>101.27154418850579</v>
      </c>
      <c r="F8" s="16">
        <f>D8/D28*100</f>
        <v>1.3877598123748733</v>
      </c>
      <c r="J8" s="72"/>
    </row>
    <row r="9" spans="1:10">
      <c r="A9" s="17" t="s">
        <v>15</v>
      </c>
      <c r="B9" s="20" t="s">
        <v>16</v>
      </c>
      <c r="C9" s="21">
        <v>0</v>
      </c>
      <c r="D9" s="21">
        <v>0</v>
      </c>
      <c r="E9" s="15" t="e">
        <f t="shared" si="0"/>
        <v>#DIV/0!</v>
      </c>
      <c r="F9" s="16">
        <f>D9/D28*100</f>
        <v>0</v>
      </c>
    </row>
    <row r="10" spans="1:10" ht="25.5">
      <c r="A10" s="17" t="s">
        <v>17</v>
      </c>
      <c r="B10" s="20" t="s">
        <v>18</v>
      </c>
      <c r="C10" s="21">
        <v>30000</v>
      </c>
      <c r="D10" s="21">
        <v>30000</v>
      </c>
      <c r="E10" s="15">
        <f t="shared" si="0"/>
        <v>100</v>
      </c>
      <c r="F10" s="16">
        <f>D10/D28*100</f>
        <v>2.1911997037497999</v>
      </c>
    </row>
    <row r="11" spans="1:10">
      <c r="A11" s="17" t="s">
        <v>19</v>
      </c>
      <c r="B11" s="20" t="s">
        <v>20</v>
      </c>
      <c r="C11" s="21">
        <v>90000</v>
      </c>
      <c r="D11" s="21">
        <v>30000</v>
      </c>
      <c r="E11" s="15">
        <f t="shared" si="0"/>
        <v>33.333333333333329</v>
      </c>
      <c r="F11" s="16">
        <f>D11/D28*100</f>
        <v>2.1911997037497999</v>
      </c>
    </row>
    <row r="12" spans="1:10">
      <c r="A12" s="12" t="s">
        <v>21</v>
      </c>
      <c r="B12" s="13" t="s">
        <v>22</v>
      </c>
      <c r="C12" s="14">
        <f>C13+C14+C16+C15</f>
        <v>580000</v>
      </c>
      <c r="D12" s="14">
        <f>D13+D14+D16</f>
        <v>580000</v>
      </c>
      <c r="E12" s="15">
        <f t="shared" si="0"/>
        <v>100</v>
      </c>
      <c r="F12" s="16">
        <f>D12/D28*100</f>
        <v>42.363194272496138</v>
      </c>
    </row>
    <row r="13" spans="1:10">
      <c r="A13" s="17" t="s">
        <v>23</v>
      </c>
      <c r="B13" s="22" t="s">
        <v>24</v>
      </c>
      <c r="C13" s="23">
        <v>150000</v>
      </c>
      <c r="D13" s="23">
        <v>150000</v>
      </c>
      <c r="E13" s="15">
        <f t="shared" si="0"/>
        <v>100</v>
      </c>
      <c r="F13" s="16">
        <f>D13/D28*100</f>
        <v>10.955998518749</v>
      </c>
    </row>
    <row r="14" spans="1:10">
      <c r="A14" s="17" t="s">
        <v>25</v>
      </c>
      <c r="B14" s="22" t="s">
        <v>26</v>
      </c>
      <c r="C14" s="23">
        <v>400000</v>
      </c>
      <c r="D14" s="23">
        <v>430000</v>
      </c>
      <c r="E14" s="15">
        <f t="shared" si="0"/>
        <v>107.5</v>
      </c>
      <c r="F14" s="16">
        <f>D14/D28*100</f>
        <v>31.407195753747136</v>
      </c>
    </row>
    <row r="15" spans="1:10">
      <c r="A15" s="75" t="s">
        <v>156</v>
      </c>
      <c r="B15" s="70" t="s">
        <v>157</v>
      </c>
      <c r="C15" s="23">
        <v>30000</v>
      </c>
      <c r="D15" s="23"/>
      <c r="E15" s="15"/>
      <c r="F15" s="16"/>
    </row>
    <row r="16" spans="1:10" ht="25.5">
      <c r="A16" s="12" t="s">
        <v>27</v>
      </c>
      <c r="B16" s="24" t="s">
        <v>28</v>
      </c>
      <c r="C16" s="14">
        <v>0</v>
      </c>
      <c r="D16" s="14">
        <v>0</v>
      </c>
      <c r="E16" s="15" t="e">
        <f t="shared" si="0"/>
        <v>#DIV/0!</v>
      </c>
      <c r="F16" s="16">
        <f>D16/D28*100</f>
        <v>0</v>
      </c>
    </row>
    <row r="17" spans="1:10">
      <c r="A17" s="12" t="s">
        <v>29</v>
      </c>
      <c r="B17" s="13" t="s">
        <v>30</v>
      </c>
      <c r="C17" s="14">
        <f>C24+C25+C26+C23+C22+C20+C18+C27+C19</f>
        <v>189957.58000000002</v>
      </c>
      <c r="D17" s="14">
        <f>SUM(D18:D27)</f>
        <v>196113</v>
      </c>
      <c r="E17" s="15">
        <f t="shared" si="0"/>
        <v>103.24041820284296</v>
      </c>
      <c r="F17" s="16">
        <f>D17/D28*100</f>
        <v>14.324091583382817</v>
      </c>
    </row>
    <row r="18" spans="1:10" ht="12" customHeight="1">
      <c r="A18" s="17" t="s">
        <v>31</v>
      </c>
      <c r="B18" s="22" t="s">
        <v>32</v>
      </c>
      <c r="C18" s="23">
        <v>58000</v>
      </c>
      <c r="D18" s="23">
        <v>50000</v>
      </c>
      <c r="E18" s="15">
        <f t="shared" si="0"/>
        <v>86.206896551724128</v>
      </c>
      <c r="F18" s="16">
        <f>D18/D28*100</f>
        <v>3.6519995062496666</v>
      </c>
    </row>
    <row r="19" spans="1:10" ht="12" customHeight="1">
      <c r="A19" s="17" t="s">
        <v>33</v>
      </c>
      <c r="B19" s="70" t="s">
        <v>34</v>
      </c>
      <c r="C19" s="74">
        <v>39332.58</v>
      </c>
      <c r="D19" s="23">
        <v>0</v>
      </c>
      <c r="E19" s="15">
        <f t="shared" si="0"/>
        <v>0</v>
      </c>
      <c r="F19" s="16"/>
    </row>
    <row r="20" spans="1:10">
      <c r="A20" s="17" t="s">
        <v>35</v>
      </c>
      <c r="B20" s="70" t="s">
        <v>137</v>
      </c>
      <c r="C20" s="23">
        <v>30000</v>
      </c>
      <c r="D20" s="23">
        <v>27000</v>
      </c>
      <c r="E20" s="15">
        <f t="shared" si="0"/>
        <v>90</v>
      </c>
      <c r="F20" s="16">
        <f>D20/D28*100</f>
        <v>1.9720797333748201</v>
      </c>
    </row>
    <row r="21" spans="1:10">
      <c r="A21" s="17" t="s">
        <v>37</v>
      </c>
      <c r="B21" s="70" t="s">
        <v>143</v>
      </c>
      <c r="C21" s="23">
        <v>0</v>
      </c>
      <c r="D21" s="23">
        <v>56988</v>
      </c>
      <c r="E21" s="15" t="e">
        <f t="shared" si="0"/>
        <v>#DIV/0!</v>
      </c>
      <c r="F21" s="16"/>
    </row>
    <row r="22" spans="1:10">
      <c r="A22" s="17" t="s">
        <v>39</v>
      </c>
      <c r="B22" s="70" t="s">
        <v>36</v>
      </c>
      <c r="C22" s="23">
        <v>0</v>
      </c>
      <c r="D22" s="23">
        <v>0</v>
      </c>
      <c r="E22" s="15" t="e">
        <f t="shared" ref="E22:E27" si="1">D22/C22*100</f>
        <v>#DIV/0!</v>
      </c>
      <c r="F22" s="16">
        <f>D22/D28*100</f>
        <v>0</v>
      </c>
    </row>
    <row r="23" spans="1:10">
      <c r="A23" s="17" t="s">
        <v>41</v>
      </c>
      <c r="B23" s="22" t="s">
        <v>38</v>
      </c>
      <c r="C23" s="23">
        <v>51000</v>
      </c>
      <c r="D23" s="23">
        <v>45000</v>
      </c>
      <c r="E23" s="15">
        <f t="shared" si="1"/>
        <v>88.235294117647058</v>
      </c>
      <c r="F23" s="16">
        <f>D23/D28*100</f>
        <v>3.2867995556247003</v>
      </c>
    </row>
    <row r="24" spans="1:10">
      <c r="A24" s="25" t="s">
        <v>43</v>
      </c>
      <c r="B24" s="22" t="s">
        <v>40</v>
      </c>
      <c r="C24" s="23">
        <v>5625</v>
      </c>
      <c r="D24" s="23">
        <v>5625</v>
      </c>
      <c r="E24" s="15">
        <f t="shared" si="1"/>
        <v>100</v>
      </c>
      <c r="F24" s="16">
        <f>D24/D28*100</f>
        <v>0.41084994445308753</v>
      </c>
    </row>
    <row r="25" spans="1:10">
      <c r="A25" s="25" t="s">
        <v>45</v>
      </c>
      <c r="B25" s="22" t="s">
        <v>42</v>
      </c>
      <c r="C25" s="23">
        <v>0</v>
      </c>
      <c r="D25" s="23">
        <v>5000</v>
      </c>
      <c r="E25" s="15" t="e">
        <f t="shared" si="1"/>
        <v>#DIV/0!</v>
      </c>
      <c r="F25" s="16">
        <f>D25/D28*100</f>
        <v>0.36519995062496668</v>
      </c>
    </row>
    <row r="26" spans="1:10">
      <c r="A26" s="25" t="s">
        <v>149</v>
      </c>
      <c r="B26" s="22" t="s">
        <v>44</v>
      </c>
      <c r="C26" s="23">
        <v>0</v>
      </c>
      <c r="D26" s="23">
        <v>1500</v>
      </c>
      <c r="E26" s="15" t="e">
        <f t="shared" si="1"/>
        <v>#DIV/0!</v>
      </c>
      <c r="F26" s="16">
        <f>D26/D28*100</f>
        <v>0.10955998518749001</v>
      </c>
    </row>
    <row r="27" spans="1:10">
      <c r="A27" s="25" t="s">
        <v>150</v>
      </c>
      <c r="B27" s="70" t="s">
        <v>142</v>
      </c>
      <c r="C27" s="23">
        <v>6000</v>
      </c>
      <c r="D27" s="23">
        <v>5000</v>
      </c>
      <c r="E27" s="15">
        <f t="shared" si="1"/>
        <v>83.333333333333343</v>
      </c>
      <c r="F27" s="16">
        <f>D27/D28*100</f>
        <v>0.36519995062496668</v>
      </c>
    </row>
    <row r="28" spans="1:10" ht="26.25" customHeight="1">
      <c r="A28" s="26"/>
      <c r="B28" s="27" t="s">
        <v>46</v>
      </c>
      <c r="C28" s="28">
        <f>C3+C4+C5+C12+C16+C17</f>
        <v>1417719.02</v>
      </c>
      <c r="D28" s="28">
        <f>D3+D4+D5+D12+D16+D17</f>
        <v>1369113</v>
      </c>
      <c r="E28" s="29">
        <v>80</v>
      </c>
      <c r="F28" s="29">
        <f>F3+F4+F5+F12+F16+F17</f>
        <v>100</v>
      </c>
      <c r="J28" s="73"/>
    </row>
    <row r="29" spans="1:10" s="2" customFormat="1" ht="38.25">
      <c r="A29" s="9" t="s">
        <v>47</v>
      </c>
      <c r="B29" s="9" t="s">
        <v>48</v>
      </c>
      <c r="C29" s="10" t="s">
        <v>135</v>
      </c>
      <c r="D29" s="10" t="s">
        <v>136</v>
      </c>
      <c r="E29" s="11" t="s">
        <v>49</v>
      </c>
      <c r="F29" s="9" t="s">
        <v>2</v>
      </c>
    </row>
    <row r="30" spans="1:10">
      <c r="A30" s="30" t="s">
        <v>50</v>
      </c>
      <c r="B30" s="31" t="s">
        <v>51</v>
      </c>
      <c r="C30" s="32">
        <f>C31+C32+C33+C34+C35+C36</f>
        <v>712000</v>
      </c>
      <c r="D30" s="32">
        <f>D31+D32+D33+D34+D35+D36+D37</f>
        <v>686360</v>
      </c>
      <c r="E30" s="33">
        <f t="shared" ref="E30:E36" si="2">D30/C30*100</f>
        <v>96.398876404494388</v>
      </c>
      <c r="F30" s="34">
        <f>D30/D95*100</f>
        <v>50.131727622190425</v>
      </c>
    </row>
    <row r="31" spans="1:10">
      <c r="A31" s="12" t="s">
        <v>3</v>
      </c>
      <c r="B31" s="24" t="s">
        <v>52</v>
      </c>
      <c r="C31" s="14">
        <v>440000</v>
      </c>
      <c r="D31" s="14">
        <v>444360</v>
      </c>
      <c r="E31" s="35">
        <f t="shared" si="2"/>
        <v>100.99090909090908</v>
      </c>
      <c r="F31" s="34">
        <f>D31/D95*100</f>
        <v>32.45605001194204</v>
      </c>
    </row>
    <row r="32" spans="1:10">
      <c r="A32" s="12" t="s">
        <v>5</v>
      </c>
      <c r="B32" s="24" t="s">
        <v>53</v>
      </c>
      <c r="C32" s="14">
        <v>80000</v>
      </c>
      <c r="D32" s="14">
        <v>85000</v>
      </c>
      <c r="E32" s="35">
        <f t="shared" si="2"/>
        <v>106.25</v>
      </c>
      <c r="F32" s="34">
        <f>D32/D95*100</f>
        <v>6.2083991606244338</v>
      </c>
    </row>
    <row r="33" spans="1:6">
      <c r="A33" s="12" t="s">
        <v>7</v>
      </c>
      <c r="B33" s="24" t="s">
        <v>54</v>
      </c>
      <c r="C33" s="14">
        <v>0</v>
      </c>
      <c r="D33" s="14">
        <v>0</v>
      </c>
      <c r="E33" s="35" t="e">
        <f t="shared" si="2"/>
        <v>#DIV/0!</v>
      </c>
      <c r="F33" s="34">
        <f>D33/D95*100</f>
        <v>0</v>
      </c>
    </row>
    <row r="34" spans="1:6">
      <c r="A34" s="12" t="s">
        <v>21</v>
      </c>
      <c r="B34" s="24" t="s">
        <v>55</v>
      </c>
      <c r="C34" s="14">
        <v>22000</v>
      </c>
      <c r="D34" s="14">
        <v>22000</v>
      </c>
      <c r="E34" s="35">
        <f t="shared" si="2"/>
        <v>100</v>
      </c>
      <c r="F34" s="34">
        <f>D34/D95*100</f>
        <v>1.6068797827498533</v>
      </c>
    </row>
    <row r="35" spans="1:6">
      <c r="A35" s="12" t="s">
        <v>27</v>
      </c>
      <c r="B35" s="24" t="s">
        <v>56</v>
      </c>
      <c r="C35" s="14">
        <v>0</v>
      </c>
      <c r="D35" s="14">
        <v>5000</v>
      </c>
      <c r="E35" s="35" t="e">
        <f t="shared" si="2"/>
        <v>#DIV/0!</v>
      </c>
      <c r="F35" s="34">
        <f>D35/D95*100</f>
        <v>0.36519995062496668</v>
      </c>
    </row>
    <row r="36" spans="1:6">
      <c r="A36" s="12" t="s">
        <v>29</v>
      </c>
      <c r="B36" s="71" t="s">
        <v>144</v>
      </c>
      <c r="C36" s="14">
        <v>170000</v>
      </c>
      <c r="D36" s="14">
        <v>0</v>
      </c>
      <c r="E36" s="35">
        <f t="shared" si="2"/>
        <v>0</v>
      </c>
      <c r="F36" s="34"/>
    </row>
    <row r="37" spans="1:6">
      <c r="A37" s="12" t="s">
        <v>138</v>
      </c>
      <c r="B37" s="71" t="s">
        <v>145</v>
      </c>
      <c r="C37" s="14"/>
      <c r="D37" s="14">
        <v>130000</v>
      </c>
      <c r="E37" s="35"/>
      <c r="F37" s="34"/>
    </row>
    <row r="38" spans="1:6">
      <c r="A38" s="30" t="s">
        <v>57</v>
      </c>
      <c r="B38" s="36" t="s">
        <v>58</v>
      </c>
      <c r="C38" s="32">
        <f>C39+C42+C61+C62+K33</f>
        <v>710988.9</v>
      </c>
      <c r="D38" s="32">
        <f>D39+D42+D61+D62+D63</f>
        <v>464500</v>
      </c>
      <c r="E38" s="35">
        <f t="shared" ref="E38:E63" si="3">D38/C38*100</f>
        <v>65.331540337690214</v>
      </c>
      <c r="F38" s="34">
        <f>D38/D95*100</f>
        <v>33.927075413059406</v>
      </c>
    </row>
    <row r="39" spans="1:6" ht="25.5">
      <c r="A39" s="37" t="s">
        <v>3</v>
      </c>
      <c r="B39" s="38" t="s">
        <v>59</v>
      </c>
      <c r="C39" s="39">
        <f>C40+C41</f>
        <v>131065.67</v>
      </c>
      <c r="D39" s="39">
        <f>D40+D41</f>
        <v>0</v>
      </c>
      <c r="E39" s="35">
        <f t="shared" si="3"/>
        <v>0</v>
      </c>
      <c r="F39" s="34">
        <f>D39/D95*100</f>
        <v>0</v>
      </c>
    </row>
    <row r="40" spans="1:6">
      <c r="A40" s="40" t="s">
        <v>60</v>
      </c>
      <c r="B40" s="41" t="s">
        <v>61</v>
      </c>
      <c r="C40" s="42">
        <v>0</v>
      </c>
      <c r="D40" s="42">
        <v>0</v>
      </c>
      <c r="E40" s="35" t="e">
        <f t="shared" si="3"/>
        <v>#DIV/0!</v>
      </c>
      <c r="F40" s="34">
        <f>D40/D95*100</f>
        <v>0</v>
      </c>
    </row>
    <row r="41" spans="1:6">
      <c r="A41" s="40" t="s">
        <v>62</v>
      </c>
      <c r="B41" s="41" t="s">
        <v>63</v>
      </c>
      <c r="C41" s="43">
        <v>131065.67</v>
      </c>
      <c r="D41" s="43">
        <v>0</v>
      </c>
      <c r="E41" s="35">
        <f t="shared" si="3"/>
        <v>0</v>
      </c>
      <c r="F41" s="34">
        <f>D41/D95*100</f>
        <v>0</v>
      </c>
    </row>
    <row r="42" spans="1:6" s="3" customFormat="1" ht="25.5">
      <c r="A42" s="44" t="s">
        <v>5</v>
      </c>
      <c r="B42" s="45" t="s">
        <v>64</v>
      </c>
      <c r="C42" s="46">
        <f>C43+C52+C56+C58</f>
        <v>579923.23</v>
      </c>
      <c r="D42" s="46">
        <f>D43+D52+D56+D58+D61+D62+D63</f>
        <v>451500</v>
      </c>
      <c r="E42" s="47">
        <f t="shared" si="3"/>
        <v>77.855132652644386</v>
      </c>
      <c r="F42" s="48">
        <f>D42/D95*100</f>
        <v>32.977555541434491</v>
      </c>
    </row>
    <row r="43" spans="1:6">
      <c r="A43" s="37" t="s">
        <v>65</v>
      </c>
      <c r="B43" s="49" t="s">
        <v>66</v>
      </c>
      <c r="C43" s="39">
        <f>C44+C46+C48+C49+C50+C51+C45</f>
        <v>565297.73</v>
      </c>
      <c r="D43" s="39">
        <f>D44+D46+D48+D49+D50+D51+D47</f>
        <v>393000</v>
      </c>
      <c r="E43" s="35">
        <f t="shared" si="3"/>
        <v>69.520887692225472</v>
      </c>
      <c r="F43" s="34">
        <f>D43/D95*100</f>
        <v>28.704716119122381</v>
      </c>
    </row>
    <row r="44" spans="1:6">
      <c r="A44" s="40" t="s">
        <v>67</v>
      </c>
      <c r="B44" s="50" t="s">
        <v>68</v>
      </c>
      <c r="C44" s="42">
        <v>23006.53</v>
      </c>
      <c r="D44" s="42">
        <v>23000</v>
      </c>
      <c r="E44" s="35">
        <f t="shared" si="3"/>
        <v>99.971616754025931</v>
      </c>
      <c r="F44" s="34">
        <f>D44/D95*100</f>
        <v>1.6799197728748467</v>
      </c>
    </row>
    <row r="45" spans="1:6">
      <c r="A45" s="69" t="s">
        <v>152</v>
      </c>
      <c r="B45" s="67" t="s">
        <v>155</v>
      </c>
      <c r="C45" s="76">
        <v>149141.14000000001</v>
      </c>
      <c r="D45" s="76">
        <v>0</v>
      </c>
      <c r="E45" s="77">
        <f t="shared" si="3"/>
        <v>0</v>
      </c>
      <c r="F45" s="78" t="e">
        <f>D45/D94*100</f>
        <v>#DIV/0!</v>
      </c>
    </row>
    <row r="46" spans="1:6">
      <c r="A46" s="40" t="s">
        <v>151</v>
      </c>
      <c r="B46" s="50" t="s">
        <v>70</v>
      </c>
      <c r="C46" s="42">
        <v>244250</v>
      </c>
      <c r="D46" s="42">
        <v>90000</v>
      </c>
      <c r="E46" s="35">
        <f t="shared" si="3"/>
        <v>36.847492323439099</v>
      </c>
      <c r="F46" s="34">
        <f>D46/D95*100</f>
        <v>6.5735991112494006</v>
      </c>
    </row>
    <row r="47" spans="1:6">
      <c r="A47" s="40" t="s">
        <v>152</v>
      </c>
      <c r="B47" s="50" t="s">
        <v>139</v>
      </c>
      <c r="C47" s="42">
        <v>0</v>
      </c>
      <c r="D47" s="42">
        <v>70000</v>
      </c>
      <c r="E47" s="35" t="e">
        <f t="shared" si="3"/>
        <v>#DIV/0!</v>
      </c>
      <c r="F47" s="34"/>
    </row>
    <row r="48" spans="1:6">
      <c r="A48" s="40" t="s">
        <v>69</v>
      </c>
      <c r="B48" s="50" t="s">
        <v>72</v>
      </c>
      <c r="C48" s="42">
        <v>13750</v>
      </c>
      <c r="D48" s="42">
        <v>15000</v>
      </c>
      <c r="E48" s="35">
        <f t="shared" si="3"/>
        <v>109.09090909090908</v>
      </c>
      <c r="F48" s="34">
        <f>D48/D95*100</f>
        <v>1.0955998518748999</v>
      </c>
    </row>
    <row r="49" spans="1:6">
      <c r="A49" s="40" t="s">
        <v>71</v>
      </c>
      <c r="B49" s="50" t="s">
        <v>74</v>
      </c>
      <c r="C49" s="42">
        <v>35150.06</v>
      </c>
      <c r="D49" s="42">
        <v>35000</v>
      </c>
      <c r="E49" s="35">
        <f t="shared" si="3"/>
        <v>99.573087499708407</v>
      </c>
      <c r="F49" s="34">
        <f>D49/D95*100</f>
        <v>2.5563996543747667</v>
      </c>
    </row>
    <row r="50" spans="1:6">
      <c r="A50" s="40" t="s">
        <v>73</v>
      </c>
      <c r="B50" s="67" t="s">
        <v>140</v>
      </c>
      <c r="C50" s="42">
        <v>0</v>
      </c>
      <c r="D50" s="42">
        <v>30000</v>
      </c>
      <c r="E50" s="35" t="e">
        <f t="shared" si="3"/>
        <v>#DIV/0!</v>
      </c>
      <c r="F50" s="34">
        <f>D50/D95*100</f>
        <v>2.1911997037497999</v>
      </c>
    </row>
    <row r="51" spans="1:6">
      <c r="A51" s="40" t="s">
        <v>75</v>
      </c>
      <c r="B51" s="50" t="s">
        <v>76</v>
      </c>
      <c r="C51" s="42">
        <v>100000</v>
      </c>
      <c r="D51" s="42">
        <v>130000</v>
      </c>
      <c r="E51" s="35">
        <f t="shared" si="3"/>
        <v>130</v>
      </c>
      <c r="F51" s="34">
        <f>D51/D95*100</f>
        <v>9.4951987162491349</v>
      </c>
    </row>
    <row r="52" spans="1:6">
      <c r="A52" s="37" t="s">
        <v>77</v>
      </c>
      <c r="B52" s="51" t="s">
        <v>78</v>
      </c>
      <c r="C52" s="39">
        <f>C53+C54+C55</f>
        <v>14625.5</v>
      </c>
      <c r="D52" s="39">
        <f>D53+D54+D55</f>
        <v>40000</v>
      </c>
      <c r="E52" s="35">
        <f t="shared" si="3"/>
        <v>273.49492325048715</v>
      </c>
      <c r="F52" s="34">
        <f>D52/D95*100</f>
        <v>2.9215996049997335</v>
      </c>
    </row>
    <row r="53" spans="1:6">
      <c r="A53" s="40" t="s">
        <v>153</v>
      </c>
      <c r="B53" s="53" t="s">
        <v>80</v>
      </c>
      <c r="C53" s="42">
        <v>9237.5</v>
      </c>
      <c r="D53" s="42">
        <v>10000</v>
      </c>
      <c r="E53" s="35">
        <f t="shared" si="3"/>
        <v>108.25439783491204</v>
      </c>
      <c r="F53" s="34">
        <f>D53/D95*100</f>
        <v>0.73039990124993337</v>
      </c>
    </row>
    <row r="54" spans="1:6">
      <c r="A54" s="40" t="s">
        <v>79</v>
      </c>
      <c r="B54" s="68" t="s">
        <v>81</v>
      </c>
      <c r="C54" s="42">
        <v>5388</v>
      </c>
      <c r="D54" s="42">
        <v>0</v>
      </c>
      <c r="E54" s="35">
        <f t="shared" si="3"/>
        <v>0</v>
      </c>
      <c r="F54" s="34">
        <f>D54/D95*100</f>
        <v>0</v>
      </c>
    </row>
    <row r="55" spans="1:6">
      <c r="A55" s="69" t="s">
        <v>154</v>
      </c>
      <c r="B55" s="68" t="s">
        <v>141</v>
      </c>
      <c r="C55" s="42">
        <v>0</v>
      </c>
      <c r="D55" s="42">
        <v>30000</v>
      </c>
      <c r="E55" s="35" t="e">
        <f t="shared" si="3"/>
        <v>#DIV/0!</v>
      </c>
      <c r="F55" s="34"/>
    </row>
    <row r="56" spans="1:6">
      <c r="A56" s="37" t="s">
        <v>82</v>
      </c>
      <c r="B56" s="51" t="s">
        <v>83</v>
      </c>
      <c r="C56" s="39">
        <f>C57</f>
        <v>0</v>
      </c>
      <c r="D56" s="39">
        <f>D57</f>
        <v>0</v>
      </c>
      <c r="E56" s="35" t="e">
        <f t="shared" si="3"/>
        <v>#DIV/0!</v>
      </c>
      <c r="F56" s="34">
        <f>D56/D95*100</f>
        <v>0</v>
      </c>
    </row>
    <row r="57" spans="1:6">
      <c r="A57" s="52" t="s">
        <v>84</v>
      </c>
      <c r="B57" s="53" t="s">
        <v>85</v>
      </c>
      <c r="C57" s="42">
        <v>0</v>
      </c>
      <c r="D57" s="42">
        <v>0</v>
      </c>
      <c r="E57" s="35" t="e">
        <f t="shared" si="3"/>
        <v>#DIV/0!</v>
      </c>
      <c r="F57" s="34">
        <f>D57/D95*100</f>
        <v>0</v>
      </c>
    </row>
    <row r="58" spans="1:6" s="4" customFormat="1">
      <c r="A58" s="37" t="s">
        <v>86</v>
      </c>
      <c r="B58" s="51" t="s">
        <v>87</v>
      </c>
      <c r="C58" s="39">
        <f>C59+C60</f>
        <v>0</v>
      </c>
      <c r="D58" s="39">
        <f>D59+D60</f>
        <v>5500</v>
      </c>
      <c r="E58" s="35" t="e">
        <f t="shared" si="3"/>
        <v>#DIV/0!</v>
      </c>
      <c r="F58" s="34">
        <f>D58/D95*100</f>
        <v>0.40171994568746333</v>
      </c>
    </row>
    <row r="59" spans="1:6" ht="38.25">
      <c r="A59" s="40" t="s">
        <v>88</v>
      </c>
      <c r="B59" s="68" t="s">
        <v>146</v>
      </c>
      <c r="C59" s="42">
        <v>0</v>
      </c>
      <c r="D59" s="42">
        <v>5000</v>
      </c>
      <c r="E59" s="35" t="e">
        <f t="shared" si="3"/>
        <v>#DIV/0!</v>
      </c>
      <c r="F59" s="34">
        <f>D59/D95*100</f>
        <v>0.36519995062496668</v>
      </c>
    </row>
    <row r="60" spans="1:6" ht="25.5">
      <c r="A60" s="40" t="s">
        <v>89</v>
      </c>
      <c r="B60" s="53" t="s">
        <v>90</v>
      </c>
      <c r="C60" s="42">
        <v>0</v>
      </c>
      <c r="D60" s="42">
        <v>500</v>
      </c>
      <c r="E60" s="35" t="e">
        <f t="shared" si="3"/>
        <v>#DIV/0!</v>
      </c>
      <c r="F60" s="34">
        <f>D60/D95*100</f>
        <v>3.6519995062496667E-2</v>
      </c>
    </row>
    <row r="61" spans="1:6">
      <c r="A61" s="37" t="s">
        <v>7</v>
      </c>
      <c r="B61" s="49" t="s">
        <v>91</v>
      </c>
      <c r="C61" s="39">
        <v>0</v>
      </c>
      <c r="D61" s="39">
        <v>5000</v>
      </c>
      <c r="E61" s="35" t="e">
        <f t="shared" si="3"/>
        <v>#DIV/0!</v>
      </c>
      <c r="F61" s="34">
        <f>D61/D95*100</f>
        <v>0.36519995062496668</v>
      </c>
    </row>
    <row r="62" spans="1:6">
      <c r="A62" s="37" t="s">
        <v>21</v>
      </c>
      <c r="B62" s="24" t="s">
        <v>92</v>
      </c>
      <c r="C62" s="39">
        <v>0</v>
      </c>
      <c r="D62" s="39">
        <v>3000</v>
      </c>
      <c r="E62" s="35" t="e">
        <f t="shared" si="3"/>
        <v>#DIV/0!</v>
      </c>
      <c r="F62" s="34">
        <f>D62/D95*100</f>
        <v>0.21911997037498002</v>
      </c>
    </row>
    <row r="63" spans="1:6">
      <c r="A63" s="37">
        <v>5</v>
      </c>
      <c r="B63" s="24" t="s">
        <v>93</v>
      </c>
      <c r="C63" s="39">
        <v>0</v>
      </c>
      <c r="D63" s="39">
        <v>5000</v>
      </c>
      <c r="E63" s="35" t="e">
        <f t="shared" si="3"/>
        <v>#DIV/0!</v>
      </c>
      <c r="F63" s="34">
        <f>D63/D95*100</f>
        <v>0.36519995062496668</v>
      </c>
    </row>
    <row r="64" spans="1:6">
      <c r="A64" s="30" t="s">
        <v>94</v>
      </c>
      <c r="B64" s="36" t="s">
        <v>95</v>
      </c>
      <c r="C64" s="32">
        <f>C65+C68+C76+C74</f>
        <v>73695</v>
      </c>
      <c r="D64" s="32">
        <f>D65+D68+D76+D74+D75</f>
        <v>180653</v>
      </c>
      <c r="E64" s="54">
        <f t="shared" ref="E64:E95" si="4">D64/C64*100</f>
        <v>245.13603365221522</v>
      </c>
      <c r="F64" s="34">
        <f>D64/D95*100</f>
        <v>13.19489333605042</v>
      </c>
    </row>
    <row r="65" spans="1:6">
      <c r="A65" s="12" t="s">
        <v>3</v>
      </c>
      <c r="B65" s="55" t="s">
        <v>96</v>
      </c>
      <c r="C65" s="14">
        <f>C66+C67</f>
        <v>2000</v>
      </c>
      <c r="D65" s="14">
        <f>D66+D67</f>
        <v>8000</v>
      </c>
      <c r="E65" s="35">
        <f t="shared" si="4"/>
        <v>400</v>
      </c>
      <c r="F65" s="34">
        <f>D65/D95*100</f>
        <v>0.58431992099994667</v>
      </c>
    </row>
    <row r="66" spans="1:6">
      <c r="A66" s="17" t="s">
        <v>60</v>
      </c>
      <c r="B66" s="56" t="s">
        <v>97</v>
      </c>
      <c r="C66" s="19">
        <v>2000</v>
      </c>
      <c r="D66" s="19">
        <v>5000</v>
      </c>
      <c r="E66" s="35">
        <f t="shared" si="4"/>
        <v>250</v>
      </c>
      <c r="F66" s="34">
        <f>D66/D95*100</f>
        <v>0.36519995062496668</v>
      </c>
    </row>
    <row r="67" spans="1:6">
      <c r="A67" s="17" t="s">
        <v>62</v>
      </c>
      <c r="B67" s="56" t="s">
        <v>98</v>
      </c>
      <c r="C67" s="19">
        <v>0</v>
      </c>
      <c r="D67" s="19">
        <v>3000</v>
      </c>
      <c r="E67" s="35" t="e">
        <f t="shared" si="4"/>
        <v>#DIV/0!</v>
      </c>
      <c r="F67" s="34">
        <f>D67/D95*100</f>
        <v>0.21911997037498002</v>
      </c>
    </row>
    <row r="68" spans="1:6">
      <c r="A68" s="12" t="s">
        <v>5</v>
      </c>
      <c r="B68" s="55" t="s">
        <v>99</v>
      </c>
      <c r="C68" s="14">
        <f>C69+C70+C71+C72+C73</f>
        <v>15440</v>
      </c>
      <c r="D68" s="14">
        <f>D69+D70+D71+D72+D73</f>
        <v>34000</v>
      </c>
      <c r="E68" s="35">
        <f t="shared" si="4"/>
        <v>220.20725388601034</v>
      </c>
      <c r="F68" s="34">
        <f>D68/D95*100</f>
        <v>2.4833596642497735</v>
      </c>
    </row>
    <row r="69" spans="1:6" ht="25.5">
      <c r="A69" s="17" t="s">
        <v>65</v>
      </c>
      <c r="B69" s="56" t="s">
        <v>100</v>
      </c>
      <c r="C69" s="23">
        <v>0</v>
      </c>
      <c r="D69" s="23">
        <v>0</v>
      </c>
      <c r="E69" s="35" t="e">
        <f t="shared" si="4"/>
        <v>#DIV/0!</v>
      </c>
      <c r="F69" s="34">
        <f>D69/D95*100</f>
        <v>0</v>
      </c>
    </row>
    <row r="70" spans="1:6" ht="38.25">
      <c r="A70" s="17" t="s">
        <v>77</v>
      </c>
      <c r="B70" s="56" t="s">
        <v>101</v>
      </c>
      <c r="C70" s="57">
        <v>562.5</v>
      </c>
      <c r="D70" s="57">
        <v>1000</v>
      </c>
      <c r="E70" s="35">
        <f t="shared" si="4"/>
        <v>177.77777777777777</v>
      </c>
      <c r="F70" s="34">
        <f>D70/D95*100</f>
        <v>7.3039990124993334E-2</v>
      </c>
    </row>
    <row r="71" spans="1:6">
      <c r="A71" s="17" t="s">
        <v>82</v>
      </c>
      <c r="B71" s="58" t="s">
        <v>102</v>
      </c>
      <c r="C71" s="57">
        <v>0</v>
      </c>
      <c r="D71" s="57">
        <v>30000</v>
      </c>
      <c r="E71" s="35" t="e">
        <f t="shared" si="4"/>
        <v>#DIV/0!</v>
      </c>
      <c r="F71" s="34">
        <f>D71/D95*100</f>
        <v>2.1911997037497999</v>
      </c>
    </row>
    <row r="72" spans="1:6">
      <c r="A72" s="17" t="s">
        <v>86</v>
      </c>
      <c r="B72" s="56" t="s">
        <v>103</v>
      </c>
      <c r="C72" s="23">
        <v>3000</v>
      </c>
      <c r="D72" s="23">
        <v>3000</v>
      </c>
      <c r="E72" s="35">
        <f t="shared" si="4"/>
        <v>100</v>
      </c>
      <c r="F72" s="34">
        <f>D72/D95*100</f>
        <v>0.21911997037498002</v>
      </c>
    </row>
    <row r="73" spans="1:6">
      <c r="A73" s="17" t="s">
        <v>104</v>
      </c>
      <c r="B73" s="56" t="s">
        <v>105</v>
      </c>
      <c r="C73" s="23">
        <v>11877.5</v>
      </c>
      <c r="D73" s="23">
        <v>0</v>
      </c>
      <c r="E73" s="35">
        <f t="shared" si="4"/>
        <v>0</v>
      </c>
      <c r="F73" s="34">
        <f>D73/D95*100</f>
        <v>0</v>
      </c>
    </row>
    <row r="74" spans="1:6">
      <c r="A74" s="12">
        <v>3</v>
      </c>
      <c r="B74" s="71" t="s">
        <v>147</v>
      </c>
      <c r="C74" s="14">
        <v>50000</v>
      </c>
      <c r="D74" s="14">
        <v>42653</v>
      </c>
      <c r="E74" s="35">
        <f t="shared" si="4"/>
        <v>85.305999999999997</v>
      </c>
      <c r="F74" s="34">
        <f>D74/D95*100</f>
        <v>3.1153746988013409</v>
      </c>
    </row>
    <row r="75" spans="1:6">
      <c r="A75" s="75" t="s">
        <v>9</v>
      </c>
      <c r="B75" s="71" t="s">
        <v>148</v>
      </c>
      <c r="C75" s="14">
        <v>0</v>
      </c>
      <c r="D75" s="14">
        <v>93000</v>
      </c>
      <c r="E75" s="35"/>
      <c r="F75" s="34"/>
    </row>
    <row r="76" spans="1:6">
      <c r="A76" s="12">
        <v>4</v>
      </c>
      <c r="B76" s="49" t="s">
        <v>106</v>
      </c>
      <c r="C76" s="59">
        <v>6255</v>
      </c>
      <c r="D76" s="59">
        <v>3000</v>
      </c>
      <c r="E76" s="35">
        <f t="shared" si="4"/>
        <v>47.961630695443645</v>
      </c>
      <c r="F76" s="34">
        <f>D76/D95*100</f>
        <v>0.21911997037498002</v>
      </c>
    </row>
    <row r="77" spans="1:6">
      <c r="A77" s="30" t="s">
        <v>107</v>
      </c>
      <c r="B77" s="36" t="s">
        <v>108</v>
      </c>
      <c r="C77" s="32">
        <f>C78+C79</f>
        <v>2251</v>
      </c>
      <c r="D77" s="32">
        <f>D78+D79</f>
        <v>8000</v>
      </c>
      <c r="E77" s="35">
        <f t="shared" si="4"/>
        <v>355.39760106619281</v>
      </c>
      <c r="F77" s="34">
        <f>D77/D95*100</f>
        <v>0.58431992099994667</v>
      </c>
    </row>
    <row r="78" spans="1:6" ht="25.5">
      <c r="A78" s="17" t="s">
        <v>3</v>
      </c>
      <c r="B78" s="56" t="s">
        <v>109</v>
      </c>
      <c r="C78" s="23">
        <v>0</v>
      </c>
      <c r="D78" s="23">
        <v>5000</v>
      </c>
      <c r="E78" s="35" t="e">
        <f t="shared" si="4"/>
        <v>#DIV/0!</v>
      </c>
      <c r="F78" s="34">
        <f>D78/D95*100</f>
        <v>0.36519995062496668</v>
      </c>
    </row>
    <row r="79" spans="1:6">
      <c r="A79" s="17" t="s">
        <v>5</v>
      </c>
      <c r="B79" s="56" t="s">
        <v>110</v>
      </c>
      <c r="C79" s="23">
        <v>2251</v>
      </c>
      <c r="D79" s="23">
        <v>3000</v>
      </c>
      <c r="E79" s="35">
        <f t="shared" si="4"/>
        <v>133.27410039982232</v>
      </c>
      <c r="F79" s="34">
        <f>D79/D95*100</f>
        <v>0.21911997037498002</v>
      </c>
    </row>
    <row r="80" spans="1:6">
      <c r="A80" s="30" t="s">
        <v>111</v>
      </c>
      <c r="B80" s="36" t="s">
        <v>112</v>
      </c>
      <c r="C80" s="32">
        <f>C81+C82+C83+C84</f>
        <v>6282.43</v>
      </c>
      <c r="D80" s="32">
        <f>D81+D82+D83+D84</f>
        <v>10000</v>
      </c>
      <c r="E80" s="35">
        <f t="shared" si="4"/>
        <v>159.1740775464271</v>
      </c>
      <c r="F80" s="34">
        <f>D80/D95*100</f>
        <v>0.73039990124993337</v>
      </c>
    </row>
    <row r="81" spans="1:9">
      <c r="A81" s="17" t="s">
        <v>3</v>
      </c>
      <c r="B81" s="56" t="s">
        <v>113</v>
      </c>
      <c r="C81" s="19">
        <v>0</v>
      </c>
      <c r="D81" s="19">
        <v>5000</v>
      </c>
      <c r="E81" s="35" t="e">
        <f t="shared" si="4"/>
        <v>#DIV/0!</v>
      </c>
      <c r="F81" s="34">
        <f>D81/D95*100</f>
        <v>0.36519995062496668</v>
      </c>
    </row>
    <row r="82" spans="1:9" ht="25.5">
      <c r="A82" s="17" t="s">
        <v>5</v>
      </c>
      <c r="B82" s="56" t="s">
        <v>114</v>
      </c>
      <c r="C82" s="19">
        <v>0</v>
      </c>
      <c r="D82" s="19">
        <v>0</v>
      </c>
      <c r="E82" s="35" t="e">
        <f t="shared" si="4"/>
        <v>#DIV/0!</v>
      </c>
      <c r="F82" s="34">
        <f>D82/D95*100</f>
        <v>0</v>
      </c>
    </row>
    <row r="83" spans="1:9">
      <c r="A83" s="17" t="s">
        <v>115</v>
      </c>
      <c r="B83" s="56" t="s">
        <v>116</v>
      </c>
      <c r="C83" s="19">
        <v>6282.43</v>
      </c>
      <c r="D83" s="19">
        <v>5000</v>
      </c>
      <c r="E83" s="35">
        <f t="shared" si="4"/>
        <v>79.58703877321355</v>
      </c>
      <c r="F83" s="34">
        <f>D83/D95*100</f>
        <v>0.36519995062496668</v>
      </c>
    </row>
    <row r="84" spans="1:9">
      <c r="A84" s="17" t="s">
        <v>21</v>
      </c>
      <c r="B84" s="56" t="s">
        <v>117</v>
      </c>
      <c r="C84" s="19">
        <v>0</v>
      </c>
      <c r="D84" s="19">
        <v>0</v>
      </c>
      <c r="E84" s="35" t="e">
        <f t="shared" si="4"/>
        <v>#DIV/0!</v>
      </c>
      <c r="F84" s="34">
        <f>D84/D95*100</f>
        <v>0</v>
      </c>
    </row>
    <row r="85" spans="1:9">
      <c r="A85" s="30" t="s">
        <v>118</v>
      </c>
      <c r="B85" s="60" t="s">
        <v>119</v>
      </c>
      <c r="C85" s="32">
        <f>C86+C87+C88+C89</f>
        <v>11500</v>
      </c>
      <c r="D85" s="32">
        <f>D86+D87+D88+D89</f>
        <v>0</v>
      </c>
      <c r="E85" s="35">
        <f t="shared" si="4"/>
        <v>0</v>
      </c>
      <c r="F85" s="34">
        <f>D85/D95*100</f>
        <v>0</v>
      </c>
    </row>
    <row r="86" spans="1:9">
      <c r="A86" s="17" t="s">
        <v>3</v>
      </c>
      <c r="B86" s="61" t="s">
        <v>120</v>
      </c>
      <c r="C86" s="19">
        <v>11500</v>
      </c>
      <c r="D86" s="19">
        <v>0</v>
      </c>
      <c r="E86" s="35">
        <f t="shared" si="4"/>
        <v>0</v>
      </c>
      <c r="F86" s="34">
        <f>D86/D95*100</f>
        <v>0</v>
      </c>
    </row>
    <row r="87" spans="1:9">
      <c r="A87" s="17" t="s">
        <v>5</v>
      </c>
      <c r="B87" s="56" t="s">
        <v>121</v>
      </c>
      <c r="C87" s="19">
        <v>0</v>
      </c>
      <c r="D87" s="19">
        <v>0</v>
      </c>
      <c r="E87" s="35" t="e">
        <f t="shared" si="4"/>
        <v>#DIV/0!</v>
      </c>
      <c r="F87" s="34">
        <f>D87/D95*100</f>
        <v>0</v>
      </c>
    </row>
    <row r="88" spans="1:9">
      <c r="A88" s="17" t="s">
        <v>7</v>
      </c>
      <c r="B88" s="56" t="s">
        <v>122</v>
      </c>
      <c r="C88" s="19">
        <v>0</v>
      </c>
      <c r="D88" s="19">
        <v>0</v>
      </c>
      <c r="E88" s="35" t="e">
        <f t="shared" si="4"/>
        <v>#DIV/0!</v>
      </c>
      <c r="F88" s="34">
        <f>D88/D95*100</f>
        <v>0</v>
      </c>
    </row>
    <row r="89" spans="1:9" ht="25.5">
      <c r="A89" s="17" t="s">
        <v>21</v>
      </c>
      <c r="B89" s="56" t="s">
        <v>123</v>
      </c>
      <c r="C89" s="19">
        <v>0</v>
      </c>
      <c r="D89" s="19">
        <v>0</v>
      </c>
      <c r="E89" s="35" t="e">
        <f t="shared" si="4"/>
        <v>#DIV/0!</v>
      </c>
      <c r="F89" s="34">
        <f>D89/D95*100</f>
        <v>0</v>
      </c>
    </row>
    <row r="90" spans="1:9">
      <c r="A90" s="30" t="s">
        <v>124</v>
      </c>
      <c r="B90" s="36" t="s">
        <v>125</v>
      </c>
      <c r="C90" s="32">
        <f>C91</f>
        <v>0</v>
      </c>
      <c r="D90" s="32">
        <f>D91</f>
        <v>0</v>
      </c>
      <c r="E90" s="35" t="e">
        <f t="shared" si="4"/>
        <v>#DIV/0!</v>
      </c>
      <c r="F90" s="34">
        <f>D90/D95*100</f>
        <v>0</v>
      </c>
    </row>
    <row r="91" spans="1:9" ht="25.5">
      <c r="A91" s="17" t="s">
        <v>3</v>
      </c>
      <c r="B91" s="56" t="s">
        <v>126</v>
      </c>
      <c r="C91" s="19">
        <v>0</v>
      </c>
      <c r="D91" s="19">
        <v>0</v>
      </c>
      <c r="E91" s="35" t="e">
        <f t="shared" si="4"/>
        <v>#DIV/0!</v>
      </c>
      <c r="F91" s="34">
        <f>D91/D95*100</f>
        <v>0</v>
      </c>
    </row>
    <row r="92" spans="1:9" ht="25.5">
      <c r="A92" s="30" t="s">
        <v>127</v>
      </c>
      <c r="B92" s="36" t="s">
        <v>128</v>
      </c>
      <c r="C92" s="32">
        <v>0</v>
      </c>
      <c r="D92" s="32">
        <v>600</v>
      </c>
      <c r="E92" s="35" t="e">
        <f t="shared" si="4"/>
        <v>#DIV/0!</v>
      </c>
      <c r="F92" s="34">
        <f>D92/D95*100</f>
        <v>4.3823994074996001E-2</v>
      </c>
    </row>
    <row r="93" spans="1:9">
      <c r="A93" s="30" t="s">
        <v>129</v>
      </c>
      <c r="B93" s="36" t="s">
        <v>130</v>
      </c>
      <c r="C93" s="32">
        <v>18761.439999999999</v>
      </c>
      <c r="D93" s="32">
        <v>19000</v>
      </c>
      <c r="E93" s="35">
        <f t="shared" si="4"/>
        <v>101.27154418850579</v>
      </c>
      <c r="F93" s="34">
        <f>D93/D95*100</f>
        <v>1.3877598123748733</v>
      </c>
    </row>
    <row r="94" spans="1:9" ht="25.5">
      <c r="A94" s="30" t="s">
        <v>131</v>
      </c>
      <c r="B94" s="60" t="s">
        <v>132</v>
      </c>
      <c r="C94" s="32"/>
      <c r="D94" s="32"/>
      <c r="E94" s="35" t="e">
        <f t="shared" si="4"/>
        <v>#DIV/0!</v>
      </c>
      <c r="F94" s="34">
        <f>D94/D95*100</f>
        <v>0</v>
      </c>
    </row>
    <row r="95" spans="1:9">
      <c r="A95" s="26"/>
      <c r="B95" s="27" t="s">
        <v>133</v>
      </c>
      <c r="C95" s="28">
        <f>C30+C38+C64+C77+C80+C85+C90+C92+C93</f>
        <v>1535478.7699999998</v>
      </c>
      <c r="D95" s="28">
        <f>D30+D38+D64+D77+D80+D85+D90+D92+D93</f>
        <v>1369113</v>
      </c>
      <c r="E95" s="35">
        <f t="shared" si="4"/>
        <v>89.165218481008381</v>
      </c>
      <c r="F95" s="62">
        <f>F93+F92+F90+F85+F80+F77+F64+F38+F30</f>
        <v>100</v>
      </c>
      <c r="I95" s="6"/>
    </row>
    <row r="96" spans="1:9" ht="38.25">
      <c r="A96" s="63"/>
      <c r="B96" s="64" t="s">
        <v>134</v>
      </c>
      <c r="C96" s="65"/>
      <c r="D96" s="65"/>
      <c r="E96" s="35"/>
      <c r="F96" s="66"/>
    </row>
    <row r="97" spans="3:4">
      <c r="C97" s="72">
        <f>C28-C95</f>
        <v>-117759.74999999977</v>
      </c>
      <c r="D97" s="6">
        <f>D28-D95</f>
        <v>0</v>
      </c>
    </row>
  </sheetData>
  <mergeCells count="1">
    <mergeCell ref="A1:F1"/>
  </mergeCells>
  <pageMargins left="0.39305555555555599" right="0.118055555555556" top="0.47152777777777799" bottom="0.59027777777777801" header="0" footer="0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TIC2-PC</dc:creator>
  <cp:lastModifiedBy>TIC2-PC</cp:lastModifiedBy>
  <dcterms:created xsi:type="dcterms:W3CDTF">2006-09-16T00:00:00Z</dcterms:created>
  <dcterms:modified xsi:type="dcterms:W3CDTF">2017-12-14T11:00:36Z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