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List1!$A$1:$F$91</definedName>
  </definedNames>
  <calcPr calcId="152511"/>
</workbook>
</file>

<file path=xl/calcChain.xml><?xml version="1.0" encoding="utf-8"?>
<calcChain xmlns="http://schemas.openxmlformats.org/spreadsheetml/2006/main">
  <c r="D5" i="1" l="1"/>
  <c r="C5" i="1"/>
  <c r="E71" i="1"/>
  <c r="E46" i="1"/>
  <c r="E34" i="1"/>
  <c r="E35" i="1"/>
  <c r="E27" i="1"/>
  <c r="E28" i="1"/>
  <c r="E22" i="1"/>
  <c r="E20" i="1"/>
  <c r="E17" i="1"/>
  <c r="E18" i="1"/>
  <c r="E79" i="1"/>
  <c r="D12" i="1" l="1"/>
  <c r="D16" i="1"/>
  <c r="C16" i="1"/>
  <c r="D38" i="1"/>
  <c r="C47" i="1"/>
  <c r="C38" i="1"/>
  <c r="D47" i="1"/>
  <c r="C72" i="1"/>
  <c r="C75" i="1"/>
  <c r="C80" i="1"/>
  <c r="E41" i="1"/>
  <c r="C12" i="1"/>
  <c r="D33" i="1" l="1"/>
  <c r="D24" i="1" l="1"/>
  <c r="F5" i="1"/>
  <c r="E57" i="1"/>
  <c r="E58" i="1"/>
  <c r="E43" i="1"/>
  <c r="E44" i="1"/>
  <c r="E48" i="1"/>
  <c r="E49" i="1"/>
  <c r="E53" i="1"/>
  <c r="F22" i="1" l="1"/>
  <c r="F20" i="1"/>
  <c r="F18" i="1"/>
  <c r="F14" i="1"/>
  <c r="F10" i="1"/>
  <c r="F8" i="1"/>
  <c r="F6" i="1"/>
  <c r="F4" i="1"/>
  <c r="F23" i="1"/>
  <c r="F21" i="1"/>
  <c r="F19" i="1"/>
  <c r="F17" i="1"/>
  <c r="F15" i="1"/>
  <c r="F13" i="1"/>
  <c r="F11" i="1"/>
  <c r="F9" i="1"/>
  <c r="F7" i="1"/>
  <c r="F16" i="1"/>
  <c r="F12" i="1"/>
  <c r="C54" i="1"/>
  <c r="C37" i="1" s="1"/>
  <c r="C32" i="1" s="1"/>
  <c r="E56" i="1"/>
  <c r="E55" i="1"/>
  <c r="D54" i="1"/>
  <c r="D52" i="1"/>
  <c r="E39" i="1"/>
  <c r="E52" i="1" l="1"/>
  <c r="D37" i="1"/>
  <c r="D32" i="1" s="1"/>
  <c r="E47" i="1"/>
  <c r="E54" i="1"/>
  <c r="D26" i="1" l="1"/>
  <c r="E21" i="1"/>
  <c r="E23" i="1"/>
  <c r="D75" i="1" l="1"/>
  <c r="C64" i="1"/>
  <c r="D61" i="1"/>
  <c r="C61" i="1"/>
  <c r="C26" i="1"/>
  <c r="C60" i="1" l="1"/>
  <c r="E31" i="1"/>
  <c r="E30" i="1"/>
  <c r="D64" i="1"/>
  <c r="D60" i="1" s="1"/>
  <c r="D85" i="1" l="1"/>
  <c r="C85" i="1"/>
  <c r="C90" i="1" s="1"/>
  <c r="E29" i="1" l="1"/>
  <c r="E33" i="1"/>
  <c r="E63" i="1"/>
  <c r="E66" i="1"/>
  <c r="E67" i="1"/>
  <c r="E68" i="1"/>
  <c r="E69" i="1"/>
  <c r="E73" i="1"/>
  <c r="E74" i="1"/>
  <c r="E76" i="1"/>
  <c r="E78" i="1"/>
  <c r="E83" i="1"/>
  <c r="E84" i="1"/>
  <c r="E85" i="1"/>
  <c r="E86" i="1"/>
  <c r="E87" i="1"/>
  <c r="E88" i="1"/>
  <c r="E13" i="1"/>
  <c r="E14" i="1"/>
  <c r="E4" i="1"/>
  <c r="E6" i="1"/>
  <c r="E3" i="1"/>
  <c r="D80" i="1"/>
  <c r="D72" i="1"/>
  <c r="E26" i="1"/>
  <c r="E16" i="1" l="1"/>
  <c r="D90" i="1"/>
  <c r="E72" i="1"/>
  <c r="E75" i="1"/>
  <c r="E80" i="1"/>
  <c r="E5" i="1"/>
  <c r="E12" i="1"/>
  <c r="E64" i="1"/>
  <c r="E61" i="1"/>
  <c r="E60" i="1"/>
  <c r="E37" i="1"/>
  <c r="E32" i="1"/>
  <c r="E38" i="1"/>
  <c r="C24" i="1"/>
  <c r="F79" i="1" l="1"/>
  <c r="F28" i="1"/>
  <c r="F27" i="1"/>
  <c r="F84" i="1"/>
  <c r="F82" i="1"/>
  <c r="F77" i="1"/>
  <c r="F74" i="1"/>
  <c r="F71" i="1"/>
  <c r="F68" i="1"/>
  <c r="F66" i="1"/>
  <c r="F64" i="1"/>
  <c r="F62" i="1"/>
  <c r="F60" i="1"/>
  <c r="F57" i="1"/>
  <c r="F53" i="1"/>
  <c r="F33" i="1"/>
  <c r="F31" i="1"/>
  <c r="F29" i="1"/>
  <c r="F86" i="1"/>
  <c r="F83" i="1"/>
  <c r="F81" i="1"/>
  <c r="F78" i="1"/>
  <c r="F76" i="1"/>
  <c r="F73" i="1"/>
  <c r="F69" i="1"/>
  <c r="F67" i="1"/>
  <c r="F65" i="1"/>
  <c r="F63" i="1"/>
  <c r="F61" i="1"/>
  <c r="F58" i="1"/>
  <c r="F54" i="1"/>
  <c r="F52" i="1"/>
  <c r="F47" i="1"/>
  <c r="F38" i="1"/>
  <c r="F37" i="1"/>
  <c r="F30" i="1"/>
  <c r="J24" i="1"/>
  <c r="F75" i="1"/>
  <c r="F26" i="1"/>
  <c r="F72" i="1"/>
  <c r="F85" i="1"/>
  <c r="F87" i="1"/>
  <c r="F32" i="1"/>
  <c r="F88" i="1"/>
  <c r="F80" i="1"/>
  <c r="F3" i="1"/>
  <c r="F24" i="1" s="1"/>
  <c r="E90" i="1"/>
  <c r="F90" i="1" l="1"/>
</calcChain>
</file>

<file path=xl/sharedStrings.xml><?xml version="1.0" encoding="utf-8"?>
<sst xmlns="http://schemas.openxmlformats.org/spreadsheetml/2006/main" count="182" uniqueCount="151">
  <si>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</si>
  <si>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</si>
  <si>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</si>
  <si>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</si>
  <si>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</si>
  <si>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</si>
  <si>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</si>
  <si>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</si>
  <si>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</si>
  <si>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</si>
  <si>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3.2.</t>
  </si>
  <si>
    <t>4.</t>
  </si>
  <si>
    <t>Prihodi od drugih aktivnosti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</si>
  <si>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</si>
  <si>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</si>
  <si>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</si>
  <si>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</si>
  <si>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</si>
  <si>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</si>
  <si>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</si>
  <si>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</si>
  <si>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radnike</t>
  </si>
  <si>
    <t>Rashodi za rad tijela Turističke zajednice</t>
  </si>
  <si>
    <t>II.</t>
  </si>
  <si>
    <t>DIZAJN VRIJEDNOSTI</t>
  </si>
  <si>
    <t>1.1.</t>
  </si>
  <si>
    <t xml:space="preserve">Sportske manifestacije </t>
  </si>
  <si>
    <t>Ekološke manifestacije</t>
  </si>
  <si>
    <t xml:space="preserve">Novi proizvodi 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</si>
  <si>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</si>
  <si>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</si>
  <si>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</si>
  <si>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</si>
  <si>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</si>
  <si>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</si>
  <si>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</si>
  <si>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2.1.</t>
  </si>
  <si>
    <t>Oglašavaje u promotivnim kampanjama javnog i privatnog sektora</t>
  </si>
  <si>
    <t>2.2.</t>
  </si>
  <si>
    <t>2.3.</t>
  </si>
  <si>
    <t>Brošure i ostali tiskani materijali</t>
  </si>
  <si>
    <t>2.4.</t>
  </si>
  <si>
    <t>Suveniri i promo materijali</t>
  </si>
  <si>
    <t>2.5.</t>
  </si>
  <si>
    <t>Info table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</si>
  <si>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</si>
  <si>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</si>
  <si>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</si>
  <si>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</si>
  <si>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</si>
  <si>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</si>
  <si>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Edukacija (zaposleni, subjekti javnog i privatnog sektora)</t>
  </si>
  <si>
    <t xml:space="preserve">Koordinacija subjekata koji su neposredno ili posredno uključeni u turistički promet radi </t>
  </si>
  <si>
    <t xml:space="preserve">3. </t>
  </si>
  <si>
    <t>VI.</t>
  </si>
  <si>
    <t>MARKETINŠKA INFRASTRUKTURA</t>
  </si>
  <si>
    <t>Proizvodnja multimedijalnih materijala</t>
  </si>
  <si>
    <t xml:space="preserve">Formiranje baze podataka 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</si>
  <si>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</si>
  <si>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</si>
  <si>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</si>
  <si>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</si>
  <si>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Projekti poticanje i pomaganje razvoja turizma na područjima koja nisu turistički razvijena</t>
  </si>
  <si>
    <t>VIII.</t>
  </si>
  <si>
    <r>
      <t xml:space="preserve">OSTALO </t>
    </r>
    <r>
      <rPr>
        <sz val="10"/>
        <rFont val="Calibri"/>
        <family val="2"/>
        <charset val="238"/>
        <scheme val="minor"/>
      </rPr>
      <t>(planovi razvoja turizma, strateški marketing planovi i ostalo)</t>
    </r>
  </si>
  <si>
    <t>IX.</t>
  </si>
  <si>
    <t>TRANSFER BORAVIŠNE PRISTOJBE OPĆINI/GRADU (30%)</t>
  </si>
  <si>
    <t>X.</t>
  </si>
  <si>
    <t>POKRIVANJE MANJKA IZ PRETHODNE GODINE ( ukoliko je isti ostvaren)</t>
  </si>
  <si>
    <t>SVEUKUPNO RASHODI</t>
  </si>
  <si>
    <t>PRIJENOS VIŠKA U IDUĆU GODINU - POKRIVANJE MANJKA U IDUĆUJ GODINI (SVEUKUPNI PRIHODI UMANJENI ZA SVEUKUPNE RASHODE)</t>
  </si>
  <si>
    <t>Smeđa signalizacija</t>
  </si>
  <si>
    <t>Kulturno-zabavne :</t>
  </si>
  <si>
    <t>2.1.2.</t>
  </si>
  <si>
    <t>2.1.3.</t>
  </si>
  <si>
    <t>2.1.4.</t>
  </si>
  <si>
    <t xml:space="preserve">Sajam cvijeća </t>
  </si>
  <si>
    <t>za programske aktivnosti -SISCIA JAZZ CLUB</t>
  </si>
  <si>
    <t xml:space="preserve">Sponzori i transferi </t>
  </si>
  <si>
    <t>Potpora HTZ</t>
  </si>
  <si>
    <t>Potpora Ministarstva turizma</t>
  </si>
  <si>
    <t xml:space="preserve">Potpora Turističke zajednice Sisačko-moslavačke </t>
  </si>
  <si>
    <t>Rashodi za funkcioniranje ureda</t>
  </si>
  <si>
    <t>Nagrade i priznaja (Zlatna Victoria i dr.)</t>
  </si>
  <si>
    <t>Manifestacije-organizacija i upravljanje  destinacijom i potpora razvoju DMO i DMK</t>
  </si>
  <si>
    <t>Božić u gradu 2015</t>
  </si>
  <si>
    <t xml:space="preserve">Ostale manifestacije </t>
  </si>
  <si>
    <t>Poticanje i sudjelovanje u uređenju grada/općine/mjesta/ (osim izgradnje komunalne infrastrukture)</t>
  </si>
  <si>
    <t>2.1.5.</t>
  </si>
  <si>
    <t>2.1.6.</t>
  </si>
  <si>
    <t xml:space="preserve">Vlastiti prihod </t>
  </si>
  <si>
    <t>4.1.</t>
  </si>
  <si>
    <t>4.2.</t>
  </si>
  <si>
    <t>6.1.</t>
  </si>
  <si>
    <t>6.2.</t>
  </si>
  <si>
    <t>6.3.</t>
  </si>
  <si>
    <t>Pravne usluge</t>
  </si>
  <si>
    <t>Usluga knjigovodstvenog servisa</t>
  </si>
  <si>
    <t>Potpora manifestacijama ekološke  tematike</t>
  </si>
  <si>
    <t>Bojevi za Sisak</t>
  </si>
  <si>
    <t>2.2.1.</t>
  </si>
  <si>
    <t>2.4.1.</t>
  </si>
  <si>
    <t>Studijsko putovanje članova Turističkog vijeća</t>
  </si>
  <si>
    <t>2.2.2.</t>
  </si>
  <si>
    <t>za programske aktivnosti - SISAČKI SAJAM CVIJEĆA</t>
  </si>
  <si>
    <t>3.3.</t>
  </si>
  <si>
    <t>3.4.</t>
  </si>
  <si>
    <t>3.5.</t>
  </si>
  <si>
    <t>3.6.</t>
  </si>
  <si>
    <t>za programske aktivnosti - Kupske noći</t>
  </si>
  <si>
    <t>Projekt industrijska baština - Drugo lice Siska (Festival piva)</t>
  </si>
  <si>
    <t>Cikloturizam</t>
  </si>
  <si>
    <t>Potpora manifestacijama sportske tematike ("Šikljada")</t>
  </si>
  <si>
    <t>2.4.2.</t>
  </si>
  <si>
    <t>Projekt zeleno-plava Hrvatska (PPS Destinacija Zeleno-plava oaza)</t>
  </si>
  <si>
    <t>FINANCIJSKI PLAN TZG SISKA  ZA 2016.g.</t>
  </si>
  <si>
    <t>za programske aktivnosti - Božić u gradu</t>
  </si>
  <si>
    <t>za programske aktivnosti - povrat na ime uplaćene boravišne pristojbe - turistička infrastruktura</t>
  </si>
  <si>
    <t>Božić u gradu 2016</t>
  </si>
  <si>
    <t>2.2.3.</t>
  </si>
  <si>
    <t>Sportska događanja vezana uz rijeku Kupu</t>
  </si>
  <si>
    <t>Nabavka štandova za manifestacije</t>
  </si>
  <si>
    <t>2.1.1.</t>
  </si>
  <si>
    <t>2.1.7.</t>
  </si>
  <si>
    <t>Festival hrane i kuharica autohtonih jela</t>
  </si>
  <si>
    <t>Solarni kutak za odmor</t>
  </si>
  <si>
    <t>PLAN 2017</t>
  </si>
  <si>
    <t>REBALANS 2016</t>
  </si>
  <si>
    <t>6.5.</t>
  </si>
  <si>
    <t>Potpora TZ SMŽ - udruženo oglašavanje</t>
  </si>
  <si>
    <t>6.6.</t>
  </si>
  <si>
    <t>Potpora SMŽ</t>
  </si>
  <si>
    <t>6.7.</t>
  </si>
  <si>
    <t>Potpora TZ drugih gradova/općina</t>
  </si>
  <si>
    <t>Potpora HTZ-a udruženo oglašavanje</t>
  </si>
  <si>
    <t>6.4.</t>
  </si>
  <si>
    <t>Božić u gradu 2017</t>
  </si>
  <si>
    <t>Udruženo oglašavanje</t>
  </si>
  <si>
    <t>Kupske noći + Šikljada</t>
  </si>
  <si>
    <t>Muzej na o tvorenom - riječno brodarstvo</t>
  </si>
  <si>
    <t>Spust rijekom Kupom, - crtom bojišnice</t>
  </si>
  <si>
    <t>Info centar industrijske baštine „Holandska kuća</t>
  </si>
  <si>
    <t>2.1.8.</t>
  </si>
  <si>
    <t xml:space="preserve">Potpore manifestacijama (suorganizacija s drugim subjektima te donacije drugima za manifestacije) - kroz projekt Sisak kroz 4 godišnja doba 
</t>
  </si>
  <si>
    <t>2.2.4.</t>
  </si>
  <si>
    <t>Opće oglašavanje (Oglašavanje u tisku, TV oglašavanje…) - oglašavanje u turističko – informativnom mjesečniku Vikend van Zagreba, u 2017. godini.</t>
  </si>
  <si>
    <t>indeks     PLAN 2016/ PLAN 2017</t>
  </si>
  <si>
    <t>za programske aktivnosti - Industrijska baština - Festival piva</t>
  </si>
  <si>
    <t>1.2.</t>
  </si>
  <si>
    <t>1.3.</t>
  </si>
  <si>
    <t>2.3.1.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</si>
</sst>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rgb="FF00009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left" wrapText="1" indent="2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 indent="2"/>
    </xf>
    <xf numFmtId="0" fontId="5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 inden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4" fontId="1" fillId="0" borderId="1" xfId="0" applyNumberFormat="1" applyFont="1" applyFill="1" applyBorder="1"/>
    <xf numFmtId="4" fontId="5" fillId="0" borderId="1" xfId="0" applyNumberFormat="1" applyFont="1" applyFill="1" applyBorder="1"/>
    <xf numFmtId="4" fontId="6" fillId="0" borderId="1" xfId="0" applyNumberFormat="1" applyFont="1" applyBorder="1"/>
    <xf numFmtId="4" fontId="1" fillId="5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/>
    <xf numFmtId="4" fontId="2" fillId="0" borderId="0" xfId="0" applyNumberFormat="1" applyFont="1"/>
    <xf numFmtId="1" fontId="1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/>
    <xf numFmtId="1" fontId="1" fillId="2" borderId="1" xfId="0" applyNumberFormat="1" applyFont="1" applyFill="1" applyBorder="1"/>
    <xf numFmtId="1" fontId="2" fillId="0" borderId="0" xfId="0" applyNumberFormat="1" applyFont="1"/>
    <xf numFmtId="1" fontId="2" fillId="6" borderId="1" xfId="0" applyNumberFormat="1" applyFont="1" applyFill="1" applyBorder="1"/>
    <xf numFmtId="0" fontId="6" fillId="0" borderId="1" xfId="0" applyFont="1" applyFill="1" applyBorder="1" applyAlignment="1">
      <alignment horizontal="left" wrapText="1" indent="1"/>
    </xf>
    <xf numFmtId="2" fontId="1" fillId="3" borderId="1" xfId="0" applyNumberFormat="1" applyFont="1" applyFill="1" applyBorder="1"/>
    <xf numFmtId="2" fontId="2" fillId="0" borderId="1" xfId="0" applyNumberFormat="1" applyFont="1" applyBorder="1"/>
    <xf numFmtId="2" fontId="1" fillId="0" borderId="1" xfId="0" applyNumberFormat="1" applyFont="1" applyFill="1" applyBorder="1"/>
    <xf numFmtId="2" fontId="1" fillId="2" borderId="1" xfId="0" applyNumberFormat="1" applyFont="1" applyFill="1" applyBorder="1"/>
    <xf numFmtId="0" fontId="10" fillId="0" borderId="0" xfId="0" applyFont="1"/>
    <xf numFmtId="14" fontId="5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/>
    <xf numFmtId="0" fontId="6" fillId="0" borderId="1" xfId="0" applyFont="1" applyFill="1" applyBorder="1" applyAlignment="1">
      <alignment horizontal="left" wrapText="1"/>
    </xf>
    <xf numFmtId="2" fontId="1" fillId="5" borderId="1" xfId="0" applyNumberFormat="1" applyFont="1" applyFill="1" applyBorder="1"/>
    <xf numFmtId="0" fontId="5" fillId="0" borderId="1" xfId="0" applyFont="1" applyFill="1" applyBorder="1" applyAlignment="1">
      <alignment horizontal="left" wrapText="1" indent="1"/>
    </xf>
    <xf numFmtId="1" fontId="1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" fontId="6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topLeftCell="A91" zoomScaleNormal="100" workbookViewId="0">
      <selection activeCell="I32" sqref="I32"/>
    </sheetView>
  </sheetViews>
  <sheetFormatPr defaultRowHeight="12.75" x14ac:dyDescent="0.2"/>
  <cols>
    <col min="1" max="1" width="7.85546875" style="22" bestFit="1" customWidth="1"/>
    <col min="2" max="2" width="51.5703125" style="10" bestFit="1" customWidth="1"/>
    <col min="3" max="4" width="11.28515625" style="42" bestFit="1" customWidth="1"/>
    <col min="5" max="5" width="11.28515625" style="46" customWidth="1"/>
    <col min="6" max="6" width="9.7109375" style="5" customWidth="1"/>
    <col min="7" max="9" width="9.140625" style="5"/>
    <col min="10" max="10" width="9.85546875" style="5" bestFit="1" customWidth="1"/>
    <col min="11" max="16384" width="9.140625" style="5"/>
  </cols>
  <sheetData>
    <row r="1" spans="1:6" ht="25.5" customHeight="1" x14ac:dyDescent="0.3">
      <c r="A1" s="62" t="s">
        <v>115</v>
      </c>
      <c r="B1" s="63"/>
      <c r="C1" s="63"/>
      <c r="D1" s="63"/>
      <c r="E1" s="63"/>
      <c r="F1" s="63"/>
    </row>
    <row r="2" spans="1:6" s="2" customFormat="1" ht="38.25" x14ac:dyDescent="0.2">
      <c r="A2" s="1"/>
      <c r="B2" s="1" t="s">
        <v>1</v>
      </c>
      <c r="C2" s="30" t="s">
        <v>127</v>
      </c>
      <c r="D2" s="30" t="s">
        <v>126</v>
      </c>
      <c r="E2" s="43" t="s">
        <v>146</v>
      </c>
      <c r="F2" s="1" t="s">
        <v>2</v>
      </c>
    </row>
    <row r="3" spans="1:6" x14ac:dyDescent="0.2">
      <c r="A3" s="16" t="s">
        <v>3</v>
      </c>
      <c r="B3" s="61" t="s">
        <v>4</v>
      </c>
      <c r="C3" s="31">
        <v>80000</v>
      </c>
      <c r="D3" s="31">
        <v>70000</v>
      </c>
      <c r="E3" s="44">
        <f>D3/C3*100</f>
        <v>87.5</v>
      </c>
      <c r="F3" s="50">
        <f>D3/D24*100</f>
        <v>4.9325911737862427</v>
      </c>
    </row>
    <row r="4" spans="1:6" x14ac:dyDescent="0.2">
      <c r="A4" s="16" t="s">
        <v>5</v>
      </c>
      <c r="B4" s="61" t="s">
        <v>6</v>
      </c>
      <c r="C4" s="31">
        <v>400000</v>
      </c>
      <c r="D4" s="31">
        <v>400000</v>
      </c>
      <c r="E4" s="44">
        <f t="shared" ref="E4:E23" si="0">D4/C4*100</f>
        <v>100</v>
      </c>
      <c r="F4" s="50">
        <f>D4/D24*100</f>
        <v>28.186235278778526</v>
      </c>
    </row>
    <row r="5" spans="1:6" x14ac:dyDescent="0.2">
      <c r="A5" s="16" t="s">
        <v>7</v>
      </c>
      <c r="B5" s="61" t="s">
        <v>8</v>
      </c>
      <c r="C5" s="31">
        <f>C6+C7+C8+C9+C11+C10</f>
        <v>158000</v>
      </c>
      <c r="D5" s="31">
        <f>D6+D7+D8+D9+D11+D10</f>
        <v>160019.04999999999</v>
      </c>
      <c r="E5" s="44">
        <f t="shared" si="0"/>
        <v>101.27787974683544</v>
      </c>
      <c r="F5" s="50">
        <f>D5/D24*100</f>
        <v>11.275836480966563</v>
      </c>
    </row>
    <row r="6" spans="1:6" x14ac:dyDescent="0.2">
      <c r="A6" s="3" t="s">
        <v>9</v>
      </c>
      <c r="B6" s="23" t="s">
        <v>77</v>
      </c>
      <c r="C6" s="32">
        <v>24000</v>
      </c>
      <c r="D6" s="32">
        <v>24000</v>
      </c>
      <c r="E6" s="44">
        <f t="shared" si="0"/>
        <v>100</v>
      </c>
      <c r="F6" s="50">
        <f>D6/D24*100</f>
        <v>1.6911741167267118</v>
      </c>
    </row>
    <row r="7" spans="1:6" x14ac:dyDescent="0.2">
      <c r="A7" s="3" t="s">
        <v>10</v>
      </c>
      <c r="B7" s="6" t="s">
        <v>104</v>
      </c>
      <c r="C7" s="33">
        <v>20000</v>
      </c>
      <c r="D7" s="33">
        <v>20000</v>
      </c>
      <c r="E7" s="44">
        <v>100</v>
      </c>
      <c r="F7" s="50">
        <f>D7/D24*100</f>
        <v>1.4093117639389263</v>
      </c>
    </row>
    <row r="8" spans="1:6" ht="25.5" x14ac:dyDescent="0.2">
      <c r="A8" s="3" t="s">
        <v>105</v>
      </c>
      <c r="B8" s="6" t="s">
        <v>117</v>
      </c>
      <c r="C8" s="33">
        <v>24000</v>
      </c>
      <c r="D8" s="33">
        <v>26019.05</v>
      </c>
      <c r="E8" s="44">
        <v>100</v>
      </c>
      <c r="F8" s="50">
        <f>D8/D24*100</f>
        <v>1.8334476625757563</v>
      </c>
    </row>
    <row r="9" spans="1:6" x14ac:dyDescent="0.2">
      <c r="A9" s="3" t="s">
        <v>106</v>
      </c>
      <c r="B9" s="6" t="s">
        <v>109</v>
      </c>
      <c r="C9" s="33">
        <v>30000</v>
      </c>
      <c r="D9" s="33">
        <v>30000</v>
      </c>
      <c r="E9" s="44">
        <v>100</v>
      </c>
      <c r="F9" s="50">
        <f>D9/D24*100</f>
        <v>2.1139676459083896</v>
      </c>
    </row>
    <row r="10" spans="1:6" ht="25.5" x14ac:dyDescent="0.2">
      <c r="A10" s="3" t="s">
        <v>107</v>
      </c>
      <c r="B10" s="6" t="s">
        <v>147</v>
      </c>
      <c r="C10" s="33">
        <v>30000</v>
      </c>
      <c r="D10" s="33">
        <v>30000</v>
      </c>
      <c r="E10" s="44">
        <v>100</v>
      </c>
      <c r="F10" s="50">
        <f>D10/D24*100</f>
        <v>2.1139676459083896</v>
      </c>
    </row>
    <row r="11" spans="1:6" x14ac:dyDescent="0.2">
      <c r="A11" s="3" t="s">
        <v>108</v>
      </c>
      <c r="B11" s="6" t="s">
        <v>116</v>
      </c>
      <c r="C11" s="33">
        <v>30000</v>
      </c>
      <c r="D11" s="33">
        <v>30000</v>
      </c>
      <c r="E11" s="44">
        <v>100</v>
      </c>
      <c r="F11" s="50">
        <f>D11/D24*100</f>
        <v>2.1139676459083896</v>
      </c>
    </row>
    <row r="12" spans="1:6" x14ac:dyDescent="0.2">
      <c r="A12" s="16" t="s">
        <v>11</v>
      </c>
      <c r="B12" s="61" t="s">
        <v>12</v>
      </c>
      <c r="C12" s="31">
        <f>C13+C14+C15</f>
        <v>550000</v>
      </c>
      <c r="D12" s="31">
        <f>D13+D14+D15</f>
        <v>640000</v>
      </c>
      <c r="E12" s="44">
        <f t="shared" si="0"/>
        <v>116.36363636363636</v>
      </c>
      <c r="F12" s="50">
        <f>D12/D24*100</f>
        <v>45.097976446045642</v>
      </c>
    </row>
    <row r="13" spans="1:6" x14ac:dyDescent="0.2">
      <c r="A13" s="3" t="s">
        <v>91</v>
      </c>
      <c r="B13" s="24" t="s">
        <v>90</v>
      </c>
      <c r="C13" s="34">
        <v>150000</v>
      </c>
      <c r="D13" s="34">
        <v>150000</v>
      </c>
      <c r="E13" s="44">
        <f t="shared" si="0"/>
        <v>100</v>
      </c>
      <c r="F13" s="50">
        <f>D13/D24*100</f>
        <v>10.569838229541949</v>
      </c>
    </row>
    <row r="14" spans="1:6" x14ac:dyDescent="0.2">
      <c r="A14" s="3" t="s">
        <v>92</v>
      </c>
      <c r="B14" s="24" t="s">
        <v>78</v>
      </c>
      <c r="C14" s="34">
        <v>400000</v>
      </c>
      <c r="D14" s="34">
        <v>490000</v>
      </c>
      <c r="E14" s="44">
        <f t="shared" si="0"/>
        <v>122.50000000000001</v>
      </c>
      <c r="F14" s="50">
        <f>D14/D24*100</f>
        <v>34.528138216503699</v>
      </c>
    </row>
    <row r="15" spans="1:6" ht="25.5" x14ac:dyDescent="0.2">
      <c r="A15" s="16" t="s">
        <v>13</v>
      </c>
      <c r="B15" s="29" t="s">
        <v>14</v>
      </c>
      <c r="C15" s="31">
        <v>0</v>
      </c>
      <c r="D15" s="31">
        <v>0</v>
      </c>
      <c r="E15" s="44"/>
      <c r="F15" s="50">
        <f>D15/D24*100</f>
        <v>0</v>
      </c>
    </row>
    <row r="16" spans="1:6" x14ac:dyDescent="0.2">
      <c r="A16" s="16" t="s">
        <v>15</v>
      </c>
      <c r="B16" s="61" t="s">
        <v>16</v>
      </c>
      <c r="C16" s="31">
        <f>C21+C22+C23+C20+C19+C18+C17</f>
        <v>149197.29999999999</v>
      </c>
      <c r="D16" s="31">
        <f>D21+D22+D23+D20+D19+D18+D17</f>
        <v>149113.35999999999</v>
      </c>
      <c r="E16" s="44">
        <f t="shared" si="0"/>
        <v>99.943738928251378</v>
      </c>
      <c r="F16" s="50">
        <f>D16/D24*100</f>
        <v>10.507360620423006</v>
      </c>
    </row>
    <row r="17" spans="1:10" ht="5.25" customHeight="1" x14ac:dyDescent="0.2">
      <c r="A17" s="3" t="s">
        <v>93</v>
      </c>
      <c r="B17" s="24" t="s">
        <v>79</v>
      </c>
      <c r="C17" s="34">
        <v>30000</v>
      </c>
      <c r="D17" s="34">
        <v>30000</v>
      </c>
      <c r="E17" s="44">
        <f t="shared" si="0"/>
        <v>100</v>
      </c>
      <c r="F17" s="50">
        <f>D17/D24*100</f>
        <v>2.1139676459083896</v>
      </c>
    </row>
    <row r="18" spans="1:10" x14ac:dyDescent="0.2">
      <c r="A18" s="3" t="s">
        <v>94</v>
      </c>
      <c r="B18" s="24" t="s">
        <v>134</v>
      </c>
      <c r="C18" s="34">
        <v>62997.3</v>
      </c>
      <c r="D18" s="34">
        <v>56988.36</v>
      </c>
      <c r="E18" s="44">
        <f t="shared" si="0"/>
        <v>90.461591211051896</v>
      </c>
      <c r="F18" s="50">
        <f>D18/D24*100</f>
        <v>4.0157183077793279</v>
      </c>
    </row>
    <row r="19" spans="1:10" x14ac:dyDescent="0.2">
      <c r="A19" s="3" t="s">
        <v>95</v>
      </c>
      <c r="B19" s="24" t="s">
        <v>80</v>
      </c>
      <c r="C19" s="34">
        <v>0</v>
      </c>
      <c r="D19" s="34">
        <v>0</v>
      </c>
      <c r="E19" s="44"/>
      <c r="F19" s="50">
        <f>D19/D24*100</f>
        <v>0</v>
      </c>
    </row>
    <row r="20" spans="1:10" x14ac:dyDescent="0.2">
      <c r="A20" s="3" t="s">
        <v>135</v>
      </c>
      <c r="B20" s="24" t="s">
        <v>81</v>
      </c>
      <c r="C20" s="34">
        <v>40000</v>
      </c>
      <c r="D20" s="34">
        <v>45000</v>
      </c>
      <c r="E20" s="44">
        <f t="shared" si="0"/>
        <v>112.5</v>
      </c>
      <c r="F20" s="50">
        <f>D20/D24*100</f>
        <v>3.1709514688625844</v>
      </c>
    </row>
    <row r="21" spans="1:10" x14ac:dyDescent="0.2">
      <c r="A21" s="60" t="s">
        <v>128</v>
      </c>
      <c r="B21" s="24" t="s">
        <v>129</v>
      </c>
      <c r="C21" s="34">
        <v>5000</v>
      </c>
      <c r="D21" s="34">
        <v>5625</v>
      </c>
      <c r="E21" s="44">
        <f t="shared" si="0"/>
        <v>112.5</v>
      </c>
      <c r="F21" s="50">
        <f>D21/D24*100</f>
        <v>0.39636893360782305</v>
      </c>
    </row>
    <row r="22" spans="1:10" x14ac:dyDescent="0.2">
      <c r="A22" s="60" t="s">
        <v>130</v>
      </c>
      <c r="B22" s="24" t="s">
        <v>131</v>
      </c>
      <c r="C22" s="34">
        <v>10000</v>
      </c>
      <c r="D22" s="34">
        <v>10000</v>
      </c>
      <c r="E22" s="44">
        <f t="shared" si="0"/>
        <v>100</v>
      </c>
      <c r="F22" s="50">
        <f>D22/D24*100</f>
        <v>0.70465588196946316</v>
      </c>
    </row>
    <row r="23" spans="1:10" x14ac:dyDescent="0.2">
      <c r="A23" s="60" t="s">
        <v>132</v>
      </c>
      <c r="B23" s="24" t="s">
        <v>133</v>
      </c>
      <c r="C23" s="34">
        <v>1200</v>
      </c>
      <c r="D23" s="34">
        <v>1500</v>
      </c>
      <c r="E23" s="44">
        <f t="shared" si="0"/>
        <v>125</v>
      </c>
      <c r="F23" s="50">
        <f>D23/D24*100</f>
        <v>0.10569838229541949</v>
      </c>
    </row>
    <row r="24" spans="1:10" ht="26.25" customHeight="1" x14ac:dyDescent="0.2">
      <c r="A24" s="8"/>
      <c r="B24" s="9" t="s">
        <v>17</v>
      </c>
      <c r="C24" s="35">
        <f>SUM(C3+C4+C5+C12+C15+C16)</f>
        <v>1337197.3</v>
      </c>
      <c r="D24" s="35">
        <f>D3+D4+D5+D12+D15+D16</f>
        <v>1419132.4100000001</v>
      </c>
      <c r="E24" s="45">
        <v>80</v>
      </c>
      <c r="F24" s="45">
        <f>F3+F4+F5+F12+F15+F16</f>
        <v>99.999999999999972</v>
      </c>
      <c r="J24" s="42">
        <f>D24-D90</f>
        <v>0</v>
      </c>
    </row>
    <row r="25" spans="1:10" s="10" customFormat="1" ht="38.25" x14ac:dyDescent="0.2">
      <c r="A25" s="1" t="s">
        <v>0</v>
      </c>
      <c r="B25" s="1" t="s">
        <v>18</v>
      </c>
      <c r="C25" s="30" t="s">
        <v>127</v>
      </c>
      <c r="D25" s="30" t="s">
        <v>126</v>
      </c>
      <c r="E25" s="43" t="s">
        <v>146</v>
      </c>
      <c r="F25" s="1" t="s">
        <v>2</v>
      </c>
    </row>
    <row r="26" spans="1:10" x14ac:dyDescent="0.2">
      <c r="A26" s="11" t="s">
        <v>19</v>
      </c>
      <c r="B26" s="12" t="s">
        <v>20</v>
      </c>
      <c r="C26" s="36">
        <f>C27+C28+C29+C30+C31</f>
        <v>589000</v>
      </c>
      <c r="D26" s="36">
        <f>D27+D28+D29+D30+D31</f>
        <v>584000</v>
      </c>
      <c r="E26" s="59">
        <f t="shared" ref="E26:E90" si="1">D26/C26*100</f>
        <v>99.151103565365034</v>
      </c>
      <c r="F26" s="49">
        <f>D26/D90*100</f>
        <v>41.151903507016655</v>
      </c>
    </row>
    <row r="27" spans="1:10" x14ac:dyDescent="0.2">
      <c r="A27" s="16" t="s">
        <v>3</v>
      </c>
      <c r="B27" s="29" t="s">
        <v>21</v>
      </c>
      <c r="C27" s="31">
        <v>444360</v>
      </c>
      <c r="D27" s="31">
        <v>444360</v>
      </c>
      <c r="E27" s="55">
        <f t="shared" si="1"/>
        <v>100</v>
      </c>
      <c r="F27" s="49">
        <f>D27/D90*100</f>
        <v>31.312088771195068</v>
      </c>
    </row>
    <row r="28" spans="1:10" x14ac:dyDescent="0.2">
      <c r="A28" s="16" t="s">
        <v>5</v>
      </c>
      <c r="B28" s="29" t="s">
        <v>82</v>
      </c>
      <c r="C28" s="31">
        <v>98640</v>
      </c>
      <c r="D28" s="31">
        <v>98640</v>
      </c>
      <c r="E28" s="55">
        <f t="shared" si="1"/>
        <v>100</v>
      </c>
      <c r="F28" s="49">
        <f>D28/D90*100</f>
        <v>6.9507256197467848</v>
      </c>
    </row>
    <row r="29" spans="1:10" x14ac:dyDescent="0.2">
      <c r="A29" s="16" t="s">
        <v>7</v>
      </c>
      <c r="B29" s="29" t="s">
        <v>22</v>
      </c>
      <c r="C29" s="31">
        <v>4000</v>
      </c>
      <c r="D29" s="31">
        <v>4000</v>
      </c>
      <c r="E29" s="55">
        <f t="shared" si="1"/>
        <v>100</v>
      </c>
      <c r="F29" s="49">
        <f>D29/D90*100</f>
        <v>0.28186235278778532</v>
      </c>
    </row>
    <row r="30" spans="1:10" x14ac:dyDescent="0.2">
      <c r="A30" s="16" t="s">
        <v>11</v>
      </c>
      <c r="B30" s="29" t="s">
        <v>97</v>
      </c>
      <c r="C30" s="31">
        <v>22000</v>
      </c>
      <c r="D30" s="31">
        <v>22000</v>
      </c>
      <c r="E30" s="55">
        <f t="shared" si="1"/>
        <v>100</v>
      </c>
      <c r="F30" s="49">
        <f>D30/D90*100</f>
        <v>1.5502429403328191</v>
      </c>
    </row>
    <row r="31" spans="1:10" x14ac:dyDescent="0.2">
      <c r="A31" s="16" t="s">
        <v>13</v>
      </c>
      <c r="B31" s="29" t="s">
        <v>96</v>
      </c>
      <c r="C31" s="31">
        <v>20000</v>
      </c>
      <c r="D31" s="31">
        <v>15000</v>
      </c>
      <c r="E31" s="55">
        <f t="shared" si="1"/>
        <v>75</v>
      </c>
      <c r="F31" s="49">
        <f>D31/D90*100</f>
        <v>1.0569838229541948</v>
      </c>
    </row>
    <row r="32" spans="1:10" x14ac:dyDescent="0.2">
      <c r="A32" s="11" t="s">
        <v>23</v>
      </c>
      <c r="B32" s="13" t="s">
        <v>24</v>
      </c>
      <c r="C32" s="36">
        <f>C33+C37+C57+C58</f>
        <v>616033.75</v>
      </c>
      <c r="D32" s="36">
        <f>D33+D37+D57+D58</f>
        <v>604019.05000000005</v>
      </c>
      <c r="E32" s="59">
        <f t="shared" si="1"/>
        <v>98.049668544945803</v>
      </c>
      <c r="F32" s="49">
        <f>D32/D90*100</f>
        <v>42.562557640410738</v>
      </c>
    </row>
    <row r="33" spans="1:6" ht="25.5" x14ac:dyDescent="0.2">
      <c r="A33" s="26" t="s">
        <v>3</v>
      </c>
      <c r="B33" s="25" t="s">
        <v>87</v>
      </c>
      <c r="C33" s="37">
        <v>74000</v>
      </c>
      <c r="D33" s="37">
        <f>D34+D35</f>
        <v>76019.05</v>
      </c>
      <c r="E33" s="55">
        <f t="shared" si="1"/>
        <v>102.72844594594595</v>
      </c>
      <c r="F33" s="49">
        <f>D33/D90*100</f>
        <v>5.3567270724230722</v>
      </c>
    </row>
    <row r="34" spans="1:6" x14ac:dyDescent="0.2">
      <c r="A34" s="14" t="s">
        <v>25</v>
      </c>
      <c r="B34" s="56" t="s">
        <v>121</v>
      </c>
      <c r="C34" s="38">
        <v>24000</v>
      </c>
      <c r="D34" s="38">
        <v>16019.05</v>
      </c>
      <c r="E34" s="55">
        <f t="shared" si="1"/>
        <v>66.74604166666667</v>
      </c>
      <c r="F34" s="51"/>
    </row>
    <row r="35" spans="1:6" x14ac:dyDescent="0.2">
      <c r="A35" s="14" t="s">
        <v>148</v>
      </c>
      <c r="B35" s="56" t="s">
        <v>125</v>
      </c>
      <c r="C35" s="38">
        <v>30000</v>
      </c>
      <c r="D35" s="64">
        <v>60000</v>
      </c>
      <c r="E35" s="55">
        <f t="shared" si="1"/>
        <v>200</v>
      </c>
      <c r="F35" s="51"/>
    </row>
    <row r="36" spans="1:6" x14ac:dyDescent="0.2">
      <c r="A36" s="14" t="s">
        <v>149</v>
      </c>
      <c r="B36" s="56" t="s">
        <v>139</v>
      </c>
      <c r="C36" s="38">
        <v>20000</v>
      </c>
      <c r="D36" s="38">
        <v>0</v>
      </c>
      <c r="E36" s="44"/>
      <c r="F36" s="51"/>
    </row>
    <row r="37" spans="1:6" ht="25.5" x14ac:dyDescent="0.2">
      <c r="A37" s="26" t="s">
        <v>5</v>
      </c>
      <c r="B37" s="18" t="s">
        <v>84</v>
      </c>
      <c r="C37" s="37">
        <f>C38+C47+C52+C54</f>
        <v>516033.75</v>
      </c>
      <c r="D37" s="37">
        <f>D38+D47+D52+D54</f>
        <v>513000</v>
      </c>
      <c r="E37" s="55">
        <f t="shared" si="1"/>
        <v>99.412102406092629</v>
      </c>
      <c r="F37" s="49">
        <f>D37/D90*100</f>
        <v>36.148846745033467</v>
      </c>
    </row>
    <row r="38" spans="1:6" x14ac:dyDescent="0.2">
      <c r="A38" s="26" t="s">
        <v>36</v>
      </c>
      <c r="B38" s="28" t="s">
        <v>72</v>
      </c>
      <c r="C38" s="37">
        <f>C39+C41+C42+C43+C44+C45+C40+C46</f>
        <v>483033.75</v>
      </c>
      <c r="D38" s="37">
        <f>D39+D41+D42+D43+D44+D45+D46</f>
        <v>490000</v>
      </c>
      <c r="E38" s="55">
        <f t="shared" si="1"/>
        <v>101.44218701074202</v>
      </c>
      <c r="F38" s="49">
        <f>D38/D90*100</f>
        <v>34.528138216503699</v>
      </c>
    </row>
    <row r="39" spans="1:6" x14ac:dyDescent="0.2">
      <c r="A39" s="14" t="s">
        <v>122</v>
      </c>
      <c r="B39" s="58" t="s">
        <v>76</v>
      </c>
      <c r="C39" s="38">
        <v>20000</v>
      </c>
      <c r="D39" s="38">
        <v>20000</v>
      </c>
      <c r="E39" s="44">
        <f t="shared" si="1"/>
        <v>100</v>
      </c>
      <c r="F39" s="57"/>
    </row>
    <row r="40" spans="1:6" x14ac:dyDescent="0.2">
      <c r="A40" s="14" t="s">
        <v>73</v>
      </c>
      <c r="B40" s="58" t="s">
        <v>85</v>
      </c>
      <c r="C40" s="38">
        <v>98558.75</v>
      </c>
      <c r="D40" s="38">
        <v>0</v>
      </c>
      <c r="E40" s="44"/>
      <c r="F40" s="57"/>
    </row>
    <row r="41" spans="1:6" x14ac:dyDescent="0.2">
      <c r="A41" s="14" t="s">
        <v>74</v>
      </c>
      <c r="B41" s="58" t="s">
        <v>118</v>
      </c>
      <c r="C41" s="38">
        <v>100000</v>
      </c>
      <c r="D41" s="38">
        <v>30000</v>
      </c>
      <c r="E41" s="44">
        <f t="shared" si="1"/>
        <v>30</v>
      </c>
      <c r="F41" s="57"/>
    </row>
    <row r="42" spans="1:6" x14ac:dyDescent="0.2">
      <c r="A42" s="14" t="s">
        <v>75</v>
      </c>
      <c r="B42" s="58" t="s">
        <v>136</v>
      </c>
      <c r="C42" s="38">
        <v>0</v>
      </c>
      <c r="D42" s="38">
        <v>200000</v>
      </c>
      <c r="E42" s="44">
        <v>0</v>
      </c>
      <c r="F42" s="57"/>
    </row>
    <row r="43" spans="1:6" x14ac:dyDescent="0.2">
      <c r="A43" s="14" t="s">
        <v>88</v>
      </c>
      <c r="B43" s="58" t="s">
        <v>99</v>
      </c>
      <c r="C43" s="38">
        <v>14475</v>
      </c>
      <c r="D43" s="38">
        <v>10000</v>
      </c>
      <c r="E43" s="44">
        <f t="shared" si="1"/>
        <v>69.084628670120892</v>
      </c>
      <c r="F43" s="57"/>
    </row>
    <row r="44" spans="1:6" x14ac:dyDescent="0.2">
      <c r="A44" s="14" t="s">
        <v>89</v>
      </c>
      <c r="B44" s="58" t="s">
        <v>110</v>
      </c>
      <c r="C44" s="38">
        <v>40000</v>
      </c>
      <c r="D44" s="38">
        <v>30000</v>
      </c>
      <c r="E44" s="44">
        <f t="shared" si="1"/>
        <v>75</v>
      </c>
      <c r="F44" s="57"/>
    </row>
    <row r="45" spans="1:6" x14ac:dyDescent="0.2">
      <c r="A45" s="14" t="s">
        <v>123</v>
      </c>
      <c r="B45" s="58" t="s">
        <v>124</v>
      </c>
      <c r="C45" s="38">
        <v>10000</v>
      </c>
      <c r="D45" s="38">
        <v>0</v>
      </c>
      <c r="E45" s="44">
        <v>0</v>
      </c>
      <c r="F45" s="57"/>
    </row>
    <row r="46" spans="1:6" x14ac:dyDescent="0.2">
      <c r="A46" s="14" t="s">
        <v>142</v>
      </c>
      <c r="B46" s="58" t="s">
        <v>138</v>
      </c>
      <c r="C46" s="38">
        <v>200000</v>
      </c>
      <c r="D46" s="38">
        <v>200000</v>
      </c>
      <c r="E46" s="44">
        <f t="shared" si="1"/>
        <v>100</v>
      </c>
      <c r="F46" s="57"/>
    </row>
    <row r="47" spans="1:6" x14ac:dyDescent="0.2">
      <c r="A47" s="26" t="s">
        <v>38</v>
      </c>
      <c r="B47" s="27" t="s">
        <v>26</v>
      </c>
      <c r="C47" s="37">
        <f>C48+C49+C50+C51</f>
        <v>27000</v>
      </c>
      <c r="D47" s="37">
        <f>D48+D49+D50</f>
        <v>12000</v>
      </c>
      <c r="E47" s="44">
        <f t="shared" si="1"/>
        <v>44.444444444444443</v>
      </c>
      <c r="F47" s="49">
        <f>D47/D90*100</f>
        <v>0.8455870583633559</v>
      </c>
    </row>
    <row r="48" spans="1:6" x14ac:dyDescent="0.2">
      <c r="A48" s="54" t="s">
        <v>100</v>
      </c>
      <c r="B48" s="48" t="s">
        <v>112</v>
      </c>
      <c r="C48" s="38">
        <v>10000</v>
      </c>
      <c r="D48" s="38">
        <v>0</v>
      </c>
      <c r="E48" s="44">
        <f t="shared" si="1"/>
        <v>0</v>
      </c>
      <c r="F48" s="57"/>
    </row>
    <row r="49" spans="1:6" x14ac:dyDescent="0.2">
      <c r="A49" s="14" t="s">
        <v>103</v>
      </c>
      <c r="B49" s="48" t="s">
        <v>111</v>
      </c>
      <c r="C49" s="38">
        <v>10000</v>
      </c>
      <c r="D49" s="38">
        <v>10000</v>
      </c>
      <c r="E49" s="44">
        <f t="shared" si="1"/>
        <v>100</v>
      </c>
      <c r="F49" s="57"/>
    </row>
    <row r="50" spans="1:6" x14ac:dyDescent="0.2">
      <c r="A50" s="14" t="s">
        <v>119</v>
      </c>
      <c r="B50" s="48" t="s">
        <v>120</v>
      </c>
      <c r="C50" s="38">
        <v>2000</v>
      </c>
      <c r="D50" s="38">
        <v>2000</v>
      </c>
      <c r="E50" s="44">
        <v>0</v>
      </c>
      <c r="F50" s="57"/>
    </row>
    <row r="51" spans="1:6" x14ac:dyDescent="0.2">
      <c r="A51" s="14" t="s">
        <v>144</v>
      </c>
      <c r="B51" s="48" t="s">
        <v>140</v>
      </c>
      <c r="C51" s="38">
        <v>5000</v>
      </c>
      <c r="D51" s="38">
        <v>5000</v>
      </c>
      <c r="E51" s="44">
        <v>0</v>
      </c>
      <c r="F51" s="57"/>
    </row>
    <row r="52" spans="1:6" x14ac:dyDescent="0.2">
      <c r="A52" s="26" t="s">
        <v>39</v>
      </c>
      <c r="B52" s="27" t="s">
        <v>27</v>
      </c>
      <c r="C52" s="37">
        <v>500</v>
      </c>
      <c r="D52" s="37">
        <f>D53</f>
        <v>500</v>
      </c>
      <c r="E52" s="55">
        <f t="shared" si="1"/>
        <v>100</v>
      </c>
      <c r="F52" s="49">
        <f>D52/D90*100</f>
        <v>3.5232794098473165E-2</v>
      </c>
    </row>
    <row r="53" spans="1:6" x14ac:dyDescent="0.2">
      <c r="A53" s="54" t="s">
        <v>150</v>
      </c>
      <c r="B53" s="48" t="s">
        <v>98</v>
      </c>
      <c r="C53" s="38">
        <v>500</v>
      </c>
      <c r="D53" s="38">
        <v>500</v>
      </c>
      <c r="E53" s="44">
        <f t="shared" si="1"/>
        <v>100</v>
      </c>
      <c r="F53" s="57">
        <f>D53/D90*100</f>
        <v>3.5232794098473165E-2</v>
      </c>
    </row>
    <row r="54" spans="1:6" x14ac:dyDescent="0.2">
      <c r="A54" s="26" t="s">
        <v>41</v>
      </c>
      <c r="B54" s="27" t="s">
        <v>86</v>
      </c>
      <c r="C54" s="37">
        <f>C55+C56</f>
        <v>5500</v>
      </c>
      <c r="D54" s="37">
        <f>D55+D56</f>
        <v>10500</v>
      </c>
      <c r="E54" s="55">
        <f t="shared" si="1"/>
        <v>190.90909090909091</v>
      </c>
      <c r="F54" s="49">
        <f>D54/D90*100</f>
        <v>0.7398886760679364</v>
      </c>
    </row>
    <row r="55" spans="1:6" s="53" customFormat="1" ht="51" x14ac:dyDescent="0.2">
      <c r="A55" s="14" t="s">
        <v>101</v>
      </c>
      <c r="B55" s="48" t="s">
        <v>143</v>
      </c>
      <c r="C55" s="38">
        <v>5000</v>
      </c>
      <c r="D55" s="38">
        <v>10000</v>
      </c>
      <c r="E55" s="44">
        <f t="shared" si="1"/>
        <v>200</v>
      </c>
      <c r="F55" s="57"/>
    </row>
    <row r="56" spans="1:6" ht="25.5" x14ac:dyDescent="0.2">
      <c r="A56" s="14" t="s">
        <v>113</v>
      </c>
      <c r="B56" s="48" t="s">
        <v>114</v>
      </c>
      <c r="C56" s="38">
        <v>500</v>
      </c>
      <c r="D56" s="38">
        <v>500</v>
      </c>
      <c r="E56" s="44">
        <f t="shared" si="1"/>
        <v>100</v>
      </c>
      <c r="F56" s="57"/>
    </row>
    <row r="57" spans="1:6" x14ac:dyDescent="0.2">
      <c r="A57" s="26" t="s">
        <v>7</v>
      </c>
      <c r="B57" s="28" t="s">
        <v>28</v>
      </c>
      <c r="C57" s="37">
        <v>20000</v>
      </c>
      <c r="D57" s="37">
        <v>10000</v>
      </c>
      <c r="E57" s="55">
        <f t="shared" si="1"/>
        <v>50</v>
      </c>
      <c r="F57" s="57">
        <f>D57/D90*100</f>
        <v>0.70465588196946316</v>
      </c>
    </row>
    <row r="58" spans="1:6" x14ac:dyDescent="0.2">
      <c r="A58" s="26" t="s">
        <v>11</v>
      </c>
      <c r="B58" s="29" t="s">
        <v>29</v>
      </c>
      <c r="C58" s="37">
        <v>6000</v>
      </c>
      <c r="D58" s="37">
        <v>5000</v>
      </c>
      <c r="E58" s="55">
        <f t="shared" si="1"/>
        <v>83.333333333333343</v>
      </c>
      <c r="F58" s="57">
        <f>D58/D90*100</f>
        <v>0.35232794098473158</v>
      </c>
    </row>
    <row r="59" spans="1:6" x14ac:dyDescent="0.2">
      <c r="A59" s="26">
        <v>5</v>
      </c>
      <c r="B59" s="29" t="s">
        <v>141</v>
      </c>
      <c r="C59" s="37">
        <v>0</v>
      </c>
      <c r="D59" s="37">
        <v>5000</v>
      </c>
      <c r="E59" s="55"/>
      <c r="F59" s="57"/>
    </row>
    <row r="60" spans="1:6" x14ac:dyDescent="0.2">
      <c r="A60" s="11" t="s">
        <v>30</v>
      </c>
      <c r="B60" s="13" t="s">
        <v>31</v>
      </c>
      <c r="C60" s="36">
        <f>C61+C64+C71+C70</f>
        <v>100163.55</v>
      </c>
      <c r="D60" s="36">
        <f>D61+D64+D71+D70</f>
        <v>162113.35999999999</v>
      </c>
      <c r="E60" s="59">
        <f t="shared" si="1"/>
        <v>161.84865652225784</v>
      </c>
      <c r="F60" s="49">
        <f>D60/D90*100</f>
        <v>11.42341326698331</v>
      </c>
    </row>
    <row r="61" spans="1:6" x14ac:dyDescent="0.2">
      <c r="A61" s="16" t="s">
        <v>3</v>
      </c>
      <c r="B61" s="17" t="s">
        <v>32</v>
      </c>
      <c r="C61" s="31">
        <f>C62+C63</f>
        <v>32163.55</v>
      </c>
      <c r="D61" s="31">
        <f>D62+D63</f>
        <v>10000</v>
      </c>
      <c r="E61" s="44">
        <f t="shared" si="1"/>
        <v>31.091095354834899</v>
      </c>
      <c r="F61" s="57">
        <f>D61/D90*100</f>
        <v>0.70465588196946316</v>
      </c>
    </row>
    <row r="62" spans="1:6" x14ac:dyDescent="0.2">
      <c r="A62" s="3" t="s">
        <v>25</v>
      </c>
      <c r="B62" s="7" t="s">
        <v>33</v>
      </c>
      <c r="C62" s="32">
        <v>30163.55</v>
      </c>
      <c r="D62" s="32">
        <v>5000</v>
      </c>
      <c r="E62" s="44">
        <v>0</v>
      </c>
      <c r="F62" s="57">
        <f>D62/D90*100</f>
        <v>0.35232794098473158</v>
      </c>
    </row>
    <row r="63" spans="1:6" x14ac:dyDescent="0.2">
      <c r="A63" s="3" t="s">
        <v>148</v>
      </c>
      <c r="B63" s="7" t="s">
        <v>34</v>
      </c>
      <c r="C63" s="32">
        <v>2000</v>
      </c>
      <c r="D63" s="32">
        <v>5000</v>
      </c>
      <c r="E63" s="44">
        <f t="shared" si="1"/>
        <v>250</v>
      </c>
      <c r="F63" s="57">
        <f>D63/D90*100</f>
        <v>0.35232794098473158</v>
      </c>
    </row>
    <row r="64" spans="1:6" x14ac:dyDescent="0.2">
      <c r="A64" s="16" t="s">
        <v>5</v>
      </c>
      <c r="B64" s="17" t="s">
        <v>35</v>
      </c>
      <c r="C64" s="31">
        <f>C65+C66+C67+C68+C69</f>
        <v>63000</v>
      </c>
      <c r="D64" s="31">
        <f>D65+D66+D67+D68+D69</f>
        <v>54500</v>
      </c>
      <c r="E64" s="55">
        <f t="shared" si="1"/>
        <v>86.507936507936506</v>
      </c>
      <c r="F64" s="57">
        <f>D64/D90*100</f>
        <v>3.8403745567335745</v>
      </c>
    </row>
    <row r="65" spans="1:6" ht="25.5" x14ac:dyDescent="0.2">
      <c r="A65" s="3" t="s">
        <v>36</v>
      </c>
      <c r="B65" s="7" t="s">
        <v>37</v>
      </c>
      <c r="C65" s="34">
        <v>0</v>
      </c>
      <c r="D65" s="34">
        <v>0</v>
      </c>
      <c r="E65" s="44">
        <v>0</v>
      </c>
      <c r="F65" s="57">
        <f>D65/D90*100</f>
        <v>0</v>
      </c>
    </row>
    <row r="66" spans="1:6" ht="38.25" x14ac:dyDescent="0.2">
      <c r="A66" s="3" t="s">
        <v>38</v>
      </c>
      <c r="B66" s="7" t="s">
        <v>145</v>
      </c>
      <c r="C66" s="39">
        <v>18000</v>
      </c>
      <c r="D66" s="39">
        <v>9500</v>
      </c>
      <c r="E66" s="44">
        <f t="shared" si="1"/>
        <v>52.777777777777779</v>
      </c>
      <c r="F66" s="57">
        <f>D66/D90*100</f>
        <v>0.66942308787099003</v>
      </c>
    </row>
    <row r="67" spans="1:6" x14ac:dyDescent="0.2">
      <c r="A67" s="3" t="s">
        <v>39</v>
      </c>
      <c r="B67" s="4" t="s">
        <v>40</v>
      </c>
      <c r="C67" s="39">
        <v>35000</v>
      </c>
      <c r="D67" s="39">
        <v>35000</v>
      </c>
      <c r="E67" s="44">
        <f t="shared" si="1"/>
        <v>100</v>
      </c>
      <c r="F67" s="57">
        <f>D67/D90*100</f>
        <v>2.4662955868931213</v>
      </c>
    </row>
    <row r="68" spans="1:6" x14ac:dyDescent="0.2">
      <c r="A68" s="3" t="s">
        <v>41</v>
      </c>
      <c r="B68" s="7" t="s">
        <v>42</v>
      </c>
      <c r="C68" s="39">
        <v>5000</v>
      </c>
      <c r="D68" s="34">
        <v>5000</v>
      </c>
      <c r="E68" s="44">
        <f t="shared" si="1"/>
        <v>100</v>
      </c>
      <c r="F68" s="57">
        <f>D68/D90*100</f>
        <v>0.35232794098473158</v>
      </c>
    </row>
    <row r="69" spans="1:6" x14ac:dyDescent="0.2">
      <c r="A69" s="3" t="s">
        <v>43</v>
      </c>
      <c r="B69" s="7" t="s">
        <v>44</v>
      </c>
      <c r="C69" s="34">
        <v>5000</v>
      </c>
      <c r="D69" s="34">
        <v>5000</v>
      </c>
      <c r="E69" s="44">
        <f t="shared" si="1"/>
        <v>100</v>
      </c>
      <c r="F69" s="57">
        <f>D69/D90*100</f>
        <v>0.35232794098473158</v>
      </c>
    </row>
    <row r="70" spans="1:6" x14ac:dyDescent="0.2">
      <c r="A70" s="16">
        <v>3</v>
      </c>
      <c r="B70" s="29" t="s">
        <v>137</v>
      </c>
      <c r="C70" s="31">
        <v>0</v>
      </c>
      <c r="D70" s="31">
        <v>92613.36</v>
      </c>
      <c r="E70" s="44"/>
      <c r="F70" s="57"/>
    </row>
    <row r="71" spans="1:6" x14ac:dyDescent="0.2">
      <c r="A71" s="16">
        <v>4</v>
      </c>
      <c r="B71" s="28" t="s">
        <v>71</v>
      </c>
      <c r="C71" s="40">
        <v>5000</v>
      </c>
      <c r="D71" s="40">
        <v>5000</v>
      </c>
      <c r="E71" s="44">
        <f t="shared" si="1"/>
        <v>100</v>
      </c>
      <c r="F71" s="57">
        <f>D71/D90*100</f>
        <v>0.35232794098473158</v>
      </c>
    </row>
    <row r="72" spans="1:6" x14ac:dyDescent="0.2">
      <c r="A72" s="11" t="s">
        <v>45</v>
      </c>
      <c r="B72" s="13" t="s">
        <v>46</v>
      </c>
      <c r="C72" s="36">
        <f>C73+C74</f>
        <v>7000</v>
      </c>
      <c r="D72" s="36">
        <f>D73+D74</f>
        <v>10000</v>
      </c>
      <c r="E72" s="59">
        <f t="shared" si="1"/>
        <v>142.85714285714286</v>
      </c>
      <c r="F72" s="49">
        <f>D72/D90*100</f>
        <v>0.70465588196946316</v>
      </c>
    </row>
    <row r="73" spans="1:6" ht="25.5" x14ac:dyDescent="0.2">
      <c r="A73" s="3" t="s">
        <v>3</v>
      </c>
      <c r="B73" s="7" t="s">
        <v>47</v>
      </c>
      <c r="C73" s="34">
        <v>2000</v>
      </c>
      <c r="D73" s="34">
        <v>5000</v>
      </c>
      <c r="E73" s="44">
        <f t="shared" si="1"/>
        <v>250</v>
      </c>
      <c r="F73" s="57">
        <f>D73/D90*100</f>
        <v>0.35232794098473158</v>
      </c>
    </row>
    <row r="74" spans="1:6" x14ac:dyDescent="0.2">
      <c r="A74" s="3" t="s">
        <v>5</v>
      </c>
      <c r="B74" s="7" t="s">
        <v>48</v>
      </c>
      <c r="C74" s="34">
        <v>5000</v>
      </c>
      <c r="D74" s="34">
        <v>5000</v>
      </c>
      <c r="E74" s="44">
        <f t="shared" si="1"/>
        <v>100</v>
      </c>
      <c r="F74" s="57">
        <f>D74/D90*100</f>
        <v>0.35232794098473158</v>
      </c>
    </row>
    <row r="75" spans="1:6" x14ac:dyDescent="0.2">
      <c r="A75" s="11" t="s">
        <v>49</v>
      </c>
      <c r="B75" s="13" t="s">
        <v>50</v>
      </c>
      <c r="C75" s="36">
        <f>C76+C77+C78+C79</f>
        <v>19000</v>
      </c>
      <c r="D75" s="36">
        <f>D76+D77+D78+D79</f>
        <v>18000</v>
      </c>
      <c r="E75" s="59">
        <f t="shared" si="1"/>
        <v>94.73684210526315</v>
      </c>
      <c r="F75" s="49">
        <f>D75/D90*100</f>
        <v>1.2683805875450338</v>
      </c>
    </row>
    <row r="76" spans="1:6" x14ac:dyDescent="0.2">
      <c r="A76" s="3" t="s">
        <v>3</v>
      </c>
      <c r="B76" s="7" t="s">
        <v>51</v>
      </c>
      <c r="C76" s="32">
        <v>10000</v>
      </c>
      <c r="D76" s="32">
        <v>10500</v>
      </c>
      <c r="E76" s="44">
        <f t="shared" si="1"/>
        <v>105</v>
      </c>
      <c r="F76" s="57">
        <f>D76/D90*100</f>
        <v>0.7398886760679364</v>
      </c>
    </row>
    <row r="77" spans="1:6" ht="25.5" x14ac:dyDescent="0.2">
      <c r="A77" s="3" t="s">
        <v>5</v>
      </c>
      <c r="B77" s="7" t="s">
        <v>52</v>
      </c>
      <c r="C77" s="32">
        <v>0</v>
      </c>
      <c r="D77" s="32">
        <v>0</v>
      </c>
      <c r="E77" s="44">
        <v>0</v>
      </c>
      <c r="F77" s="57">
        <f>D77/D90*100</f>
        <v>0</v>
      </c>
    </row>
    <row r="78" spans="1:6" x14ac:dyDescent="0.2">
      <c r="A78" s="3" t="s">
        <v>53</v>
      </c>
      <c r="B78" s="7" t="s">
        <v>83</v>
      </c>
      <c r="C78" s="32">
        <v>5000</v>
      </c>
      <c r="D78" s="32">
        <v>5000</v>
      </c>
      <c r="E78" s="44">
        <f t="shared" si="1"/>
        <v>100</v>
      </c>
      <c r="F78" s="57">
        <f>D78/D90*100</f>
        <v>0.35232794098473158</v>
      </c>
    </row>
    <row r="79" spans="1:6" x14ac:dyDescent="0.2">
      <c r="A79" s="3" t="s">
        <v>11</v>
      </c>
      <c r="B79" s="7" t="s">
        <v>102</v>
      </c>
      <c r="C79" s="32">
        <v>4000</v>
      </c>
      <c r="D79" s="32">
        <v>2500</v>
      </c>
      <c r="E79" s="44">
        <f t="shared" si="1"/>
        <v>62.5</v>
      </c>
      <c r="F79" s="57">
        <f>D79/D90*100</f>
        <v>0.17616397049236579</v>
      </c>
    </row>
    <row r="80" spans="1:6" x14ac:dyDescent="0.2">
      <c r="A80" s="11" t="s">
        <v>54</v>
      </c>
      <c r="B80" s="18" t="s">
        <v>55</v>
      </c>
      <c r="C80" s="36">
        <f>C81+C82+C83+C84</f>
        <v>13000</v>
      </c>
      <c r="D80" s="36">
        <f>D81+D82+D83+D84</f>
        <v>18000</v>
      </c>
      <c r="E80" s="59">
        <f t="shared" si="1"/>
        <v>138.46153846153845</v>
      </c>
      <c r="F80" s="49">
        <f>D80/D90*100</f>
        <v>1.2683805875450338</v>
      </c>
    </row>
    <row r="81" spans="1:9" x14ac:dyDescent="0.2">
      <c r="A81" s="3" t="s">
        <v>3</v>
      </c>
      <c r="B81" s="15" t="s">
        <v>56</v>
      </c>
      <c r="C81" s="32">
        <v>8000</v>
      </c>
      <c r="D81" s="32">
        <v>16000</v>
      </c>
      <c r="E81" s="44">
        <v>0</v>
      </c>
      <c r="F81" s="57">
        <f>D81/D90*100</f>
        <v>1.1274494111511413</v>
      </c>
    </row>
    <row r="82" spans="1:9" x14ac:dyDescent="0.2">
      <c r="A82" s="3" t="s">
        <v>5</v>
      </c>
      <c r="B82" s="7" t="s">
        <v>57</v>
      </c>
      <c r="C82" s="32">
        <v>0</v>
      </c>
      <c r="D82" s="32">
        <v>0</v>
      </c>
      <c r="E82" s="44">
        <v>0</v>
      </c>
      <c r="F82" s="57">
        <f>D82/D90*100</f>
        <v>0</v>
      </c>
    </row>
    <row r="83" spans="1:9" x14ac:dyDescent="0.2">
      <c r="A83" s="3" t="s">
        <v>7</v>
      </c>
      <c r="B83" s="7" t="s">
        <v>58</v>
      </c>
      <c r="C83" s="32">
        <v>3000</v>
      </c>
      <c r="D83" s="32">
        <v>2000</v>
      </c>
      <c r="E83" s="44">
        <f t="shared" si="1"/>
        <v>66.666666666666657</v>
      </c>
      <c r="F83" s="57">
        <f>D83/D90*100</f>
        <v>0.14093117639389266</v>
      </c>
    </row>
    <row r="84" spans="1:9" ht="25.5" x14ac:dyDescent="0.2">
      <c r="A84" s="3" t="s">
        <v>11</v>
      </c>
      <c r="B84" s="7" t="s">
        <v>59</v>
      </c>
      <c r="C84" s="32">
        <v>2000</v>
      </c>
      <c r="D84" s="32">
        <v>0</v>
      </c>
      <c r="E84" s="44">
        <f t="shared" si="1"/>
        <v>0</v>
      </c>
      <c r="F84" s="57">
        <f>D84/D90*100</f>
        <v>0</v>
      </c>
    </row>
    <row r="85" spans="1:9" x14ac:dyDescent="0.2">
      <c r="A85" s="11" t="s">
        <v>60</v>
      </c>
      <c r="B85" s="13" t="s">
        <v>61</v>
      </c>
      <c r="C85" s="36">
        <f>C86</f>
        <v>1000</v>
      </c>
      <c r="D85" s="36">
        <f>D86</f>
        <v>1000</v>
      </c>
      <c r="E85" s="59">
        <f t="shared" si="1"/>
        <v>100</v>
      </c>
      <c r="F85" s="49">
        <f>D85/D90*100</f>
        <v>7.046558819694633E-2</v>
      </c>
    </row>
    <row r="86" spans="1:9" ht="25.5" x14ac:dyDescent="0.2">
      <c r="A86" s="3" t="s">
        <v>3</v>
      </c>
      <c r="B86" s="7" t="s">
        <v>62</v>
      </c>
      <c r="C86" s="32">
        <v>1000</v>
      </c>
      <c r="D86" s="32">
        <v>1000</v>
      </c>
      <c r="E86" s="44">
        <f t="shared" si="1"/>
        <v>100</v>
      </c>
      <c r="F86" s="57">
        <f>D86/D90*100</f>
        <v>7.046558819694633E-2</v>
      </c>
    </row>
    <row r="87" spans="1:9" ht="25.5" x14ac:dyDescent="0.2">
      <c r="A87" s="11" t="s">
        <v>63</v>
      </c>
      <c r="B87" s="13" t="s">
        <v>64</v>
      </c>
      <c r="C87" s="36">
        <v>2000</v>
      </c>
      <c r="D87" s="36">
        <v>2000</v>
      </c>
      <c r="E87" s="59">
        <f t="shared" si="1"/>
        <v>100</v>
      </c>
      <c r="F87" s="49">
        <f>D87/D90*100</f>
        <v>0.14093117639389266</v>
      </c>
    </row>
    <row r="88" spans="1:9" x14ac:dyDescent="0.2">
      <c r="A88" s="11" t="s">
        <v>65</v>
      </c>
      <c r="B88" s="13" t="s">
        <v>66</v>
      </c>
      <c r="C88" s="36">
        <v>20000</v>
      </c>
      <c r="D88" s="36">
        <v>20000</v>
      </c>
      <c r="E88" s="59">
        <f t="shared" si="1"/>
        <v>100</v>
      </c>
      <c r="F88" s="49">
        <f>D88/D90*100</f>
        <v>1.4093117639389263</v>
      </c>
    </row>
    <row r="89" spans="1:9" ht="25.5" x14ac:dyDescent="0.2">
      <c r="A89" s="11" t="s">
        <v>67</v>
      </c>
      <c r="B89" s="18" t="s">
        <v>68</v>
      </c>
      <c r="C89" s="36"/>
      <c r="D89" s="36"/>
      <c r="E89" s="59"/>
      <c r="F89" s="49"/>
    </row>
    <row r="90" spans="1:9" x14ac:dyDescent="0.2">
      <c r="A90" s="8"/>
      <c r="B90" s="9" t="s">
        <v>69</v>
      </c>
      <c r="C90" s="35">
        <f>C26+C32+C60+C72+C75+C80+C85+C87+C88+C71+C97</f>
        <v>1372197.3</v>
      </c>
      <c r="D90" s="35">
        <f>D26+D32+D60+D72+D75+D80+D85+D87+D88</f>
        <v>1419132.4100000001</v>
      </c>
      <c r="E90" s="45">
        <f t="shared" si="1"/>
        <v>103.42043451040168</v>
      </c>
      <c r="F90" s="52">
        <f>F88+F87+F85+F80+F75+F72+F60+F32+F26</f>
        <v>100</v>
      </c>
    </row>
    <row r="91" spans="1:9" ht="38.25" x14ac:dyDescent="0.2">
      <c r="A91" s="19"/>
      <c r="B91" s="20" t="s">
        <v>70</v>
      </c>
      <c r="C91" s="41"/>
      <c r="D91" s="41"/>
      <c r="E91" s="47"/>
      <c r="F91" s="21"/>
      <c r="I91" s="42"/>
    </row>
  </sheetData>
  <mergeCells count="1">
    <mergeCell ref="A1:F1"/>
  </mergeCells>
  <pageMargins left="0.39370078740157483" right="0.11811023622047245" top="0.47244094488188981" bottom="0.59055118110236227" header="0" footer="0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2016-12-07T13:46:06Z</dcterms:modified>
</cp:coreProperties>
</file>