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990" windowHeight="795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List1!$A$1:$F$91</definedName>
  </definedNames>
  <calcPr calcId="144525"/>
</workbook>
</file>

<file path=xl/sharedStrings.xml><?xml version="1.0" encoding="utf-8"?>
<sst xmlns="http://schemas.openxmlformats.org/spreadsheetml/2006/main" count="150">
  <si>
    <t>IZVRŠENJE FINANCIJSKOG PLANA TZG SISKA  ZA 2016.g.</t>
  </si>
  <si>
    <t>PRIHODI PO VRSTAMA</t>
  </si>
  <si>
    <t>PLAN 2016</t>
  </si>
  <si>
    <t>IZVRŠENJE 31/12/16</t>
  </si>
  <si>
    <t xml:space="preserve">indeks     PLAN 2016/ IZVRŠENJE </t>
  </si>
  <si>
    <t>STRUKTURA %</t>
  </si>
  <si>
    <t>1.</t>
  </si>
  <si>
    <t>Prihodi od boravišne pristojbe</t>
  </si>
  <si>
    <t>2.</t>
  </si>
  <si>
    <t>Prihodi od turističke članarine</t>
  </si>
  <si>
    <t>3.</t>
  </si>
  <si>
    <t>Prihodi iz proračuna općine/grada/državnog</t>
  </si>
  <si>
    <t>3.1.</t>
  </si>
  <si>
    <t>za programske aktivnosti -SISCIA JAZZ CLUB</t>
  </si>
  <si>
    <t>3.2.</t>
  </si>
  <si>
    <t>za programske aktivnosti - SISAČKI SAJAM CVIJEĆA</t>
  </si>
  <si>
    <t>3.3.</t>
  </si>
  <si>
    <t>za programske aktivnosti - povrat na ime uplaćene boravišne pristojbe - turistička infrastruktura</t>
  </si>
  <si>
    <t>3.4.</t>
  </si>
  <si>
    <t>za programske aktivnosti - Dan sela Čigoć</t>
  </si>
  <si>
    <t>3.5.</t>
  </si>
  <si>
    <t>za programske aktivnosti - Kupske noći</t>
  </si>
  <si>
    <t>3.6.</t>
  </si>
  <si>
    <t>za programske aktivnosti - Industrijska baština - Drugo lice Siska (Festival piva)</t>
  </si>
  <si>
    <t>3.7.</t>
  </si>
  <si>
    <t>za programske aktivnosti - Božić u gradu</t>
  </si>
  <si>
    <t>4.</t>
  </si>
  <si>
    <t>Prihodi od drugih aktivnosti</t>
  </si>
  <si>
    <t>4.1.</t>
  </si>
  <si>
    <t xml:space="preserve">Vlastiti prihod </t>
  </si>
  <si>
    <t>4.2.</t>
  </si>
  <si>
    <t xml:space="preserve">Sponzori i transferi </t>
  </si>
  <si>
    <t>Hrvatski telekom - Solarni kutak za odmor</t>
  </si>
  <si>
    <t>5.</t>
  </si>
  <si>
    <t>Prijenos prihoda prethodne godine (Višak prethodne godine ukoliko je isti ostvaren)</t>
  </si>
  <si>
    <t>6.</t>
  </si>
  <si>
    <t>Ostali nespomenuti prihodi</t>
  </si>
  <si>
    <t>6.1.</t>
  </si>
  <si>
    <t>Potpora HTZ</t>
  </si>
  <si>
    <t>6.2.</t>
  </si>
  <si>
    <t>Potpora HTZ-udruženo oglašavanje</t>
  </si>
  <si>
    <t>6.3.</t>
  </si>
  <si>
    <t>Potpora Ministarstva turizma</t>
  </si>
  <si>
    <t>6.4.</t>
  </si>
  <si>
    <t xml:space="preserve">Potpora Turističke zajednice Sisačko-moslavačke </t>
  </si>
  <si>
    <t>6.5.</t>
  </si>
  <si>
    <t>Potpora TZ SMŽ - udruženo oglašavanje</t>
  </si>
  <si>
    <t>6.6.</t>
  </si>
  <si>
    <t>Potpora SMŽ</t>
  </si>
  <si>
    <t>6.7.</t>
  </si>
  <si>
    <t>Potpora TZG Petrinja i TZO Lekenik</t>
  </si>
  <si>
    <t xml:space="preserve">SVEUKUPNO PRIHODI </t>
  </si>
  <si>
    <t>RB</t>
  </si>
  <si>
    <t>RASHODI PO VRSTAMA</t>
  </si>
  <si>
    <t>IZVRŠENJE 31/12/2016</t>
  </si>
  <si>
    <t>I.</t>
  </si>
  <si>
    <t>ADMINISTRATIVNI RASHODI</t>
  </si>
  <si>
    <t>Rashodi za radnike</t>
  </si>
  <si>
    <t>Rashodi za funkcioniranje ureda</t>
  </si>
  <si>
    <t>Rashodi za rad tijela Turističke zajednice</t>
  </si>
  <si>
    <t>Usluga knjigovodstvenog servisa</t>
  </si>
  <si>
    <t>Pravne usluge</t>
  </si>
  <si>
    <t>II.</t>
  </si>
  <si>
    <t>DIZAJN VRIJEDNOSTI</t>
  </si>
  <si>
    <t>Poticanje i sudjelovanje u uređenju grada/općine/mjesta/ (osim izgradnje komunalne infrastrukture)</t>
  </si>
  <si>
    <t>Nabavka štandova za manifestacije</t>
  </si>
  <si>
    <t>Solarni kutak za odmor</t>
  </si>
  <si>
    <t>Muzej na otvorenom - riječno brodarstvo</t>
  </si>
  <si>
    <t>Manifestacije-organizacija i upravljanje  destinacijom i potpora razvoju DMO i DMK</t>
  </si>
  <si>
    <t>2.1.</t>
  </si>
  <si>
    <t>Kulturno-zabavne :</t>
  </si>
  <si>
    <t>2.1.1.</t>
  </si>
  <si>
    <t xml:space="preserve">Sajam cvijeća </t>
  </si>
  <si>
    <t>2.1.2.</t>
  </si>
  <si>
    <t>2.1.3.</t>
  </si>
  <si>
    <t>Božić u gradu 2015</t>
  </si>
  <si>
    <t>2.1.4.</t>
  </si>
  <si>
    <t>Božić u gradu 2016</t>
  </si>
  <si>
    <t>2.1.5.</t>
  </si>
  <si>
    <t>Bojevi za Sisak</t>
  </si>
  <si>
    <t>2.1.6.</t>
  </si>
  <si>
    <t>Projekt industrijska baština - Drugo lice Siska (Festival piva)</t>
  </si>
  <si>
    <t>2.1.7.</t>
  </si>
  <si>
    <t>Festival hrane i kuharica autohtonih jela</t>
  </si>
  <si>
    <t>2.1.8.</t>
  </si>
  <si>
    <t>Kupske noći + Šikljada</t>
  </si>
  <si>
    <t>2.2.</t>
  </si>
  <si>
    <t xml:space="preserve">Sportske manifestacije </t>
  </si>
  <si>
    <t>2.2.1.</t>
  </si>
  <si>
    <t>Potpora manifestacijama sportske tematike ("Šikljada")</t>
  </si>
  <si>
    <t>2.2.2.</t>
  </si>
  <si>
    <t>Cikloturizam</t>
  </si>
  <si>
    <t>2.2.3.</t>
  </si>
  <si>
    <t>Sportska događanja vezana uz rijeku Kupu</t>
  </si>
  <si>
    <t>2.2.4.</t>
  </si>
  <si>
    <t>Spust rijekom Kupom, - crtom bojišnice</t>
  </si>
  <si>
    <t>2.3.</t>
  </si>
  <si>
    <t>Ekološke manifestacije</t>
  </si>
  <si>
    <t>Potpora manifestacijama ekološke  tematike</t>
  </si>
  <si>
    <t>2.4.</t>
  </si>
  <si>
    <t xml:space="preserve">Ostale manifestacije </t>
  </si>
  <si>
    <t>2.4.1.</t>
  </si>
  <si>
    <t xml:space="preserve">Potpore manifestacijama (suorganizacija s drugim subjektima te donacije drugima za manifestacije) - kroz projekt Sisak kroz 4 godišnja doba
Dani sela Čigoč
</t>
  </si>
  <si>
    <t>2.4.2.</t>
  </si>
  <si>
    <t>Projekt zeleno-plava Hrvatska (PPS Destinacija Zeleno-plava oaza)</t>
  </si>
  <si>
    <t xml:space="preserve">Novi proizvodi </t>
  </si>
  <si>
    <t>Potpora razvoju DMK-a</t>
  </si>
  <si>
    <t>III.</t>
  </si>
  <si>
    <t xml:space="preserve">KOMUNIKACIJA VRIJEDNOSTI </t>
  </si>
  <si>
    <t>Online komunikacije</t>
  </si>
  <si>
    <t>1.1.</t>
  </si>
  <si>
    <t>Internet oglašavanje</t>
  </si>
  <si>
    <t>1.4.</t>
  </si>
  <si>
    <t>Internet stranice i upravljanje Internet stranicama</t>
  </si>
  <si>
    <t>Offline komunikacije</t>
  </si>
  <si>
    <t>Oglašavaje u promotivnim kampanjama javnog i privatnog sektora</t>
  </si>
  <si>
    <t>Opće oglašavanje (Oglašavanje u tisku, TV oglašavanje…)</t>
  </si>
  <si>
    <t>Brošure i ostali tiskani materijali</t>
  </si>
  <si>
    <t>Suveniri i promo materijali</t>
  </si>
  <si>
    <t>2.5.</t>
  </si>
  <si>
    <t>Info table</t>
  </si>
  <si>
    <t>Smeđa signalizacija</t>
  </si>
  <si>
    <t>IV.</t>
  </si>
  <si>
    <t>DISTRIBUCIJA I PRODAJA VRIJEDNOSTI</t>
  </si>
  <si>
    <t>Sajmovi (u skladu sa zakonskim propisima i propisanim pravilima za sustav TZ)</t>
  </si>
  <si>
    <t>Posebne prezentacije</t>
  </si>
  <si>
    <t>V.</t>
  </si>
  <si>
    <t>INTERNI MARKETING</t>
  </si>
  <si>
    <t>Edukacija (zaposleni, subjekti javnog i privatnog sektora)</t>
  </si>
  <si>
    <t xml:space="preserve">Koordinacija subjekata koji su neposredno ili posredno uključeni u turistički promet radi </t>
  </si>
  <si>
    <t xml:space="preserve">3. </t>
  </si>
  <si>
    <t>Nagrade i priznaja (Zlatna Victoria i dr.)</t>
  </si>
  <si>
    <t>Studijsko putovanje članova Turističkog vijeća</t>
  </si>
  <si>
    <t>VI.</t>
  </si>
  <si>
    <t>MARKETINŠKA INFRASTRUKTURA</t>
  </si>
  <si>
    <t>Proizvodnja multimedijalnih materijala</t>
  </si>
  <si>
    <t xml:space="preserve">Formiranje baze podataka </t>
  </si>
  <si>
    <t>Banka fotografija i priprema u izdavaštvu</t>
  </si>
  <si>
    <t>Jedinstveni turistički informacijski sustav (prijava i odjava gostiju, statistika i dr.)</t>
  </si>
  <si>
    <t xml:space="preserve">VII. </t>
  </si>
  <si>
    <t>POSEBNI PROGRAMI</t>
  </si>
  <si>
    <t>Projekti poticanje i pomaganje razvoja turizma na područjima koja nisu turistički razvijena</t>
  </si>
  <si>
    <t>VIII.</t>
  </si>
  <si>
    <r>
      <rPr>
        <b/>
        <sz val="10"/>
        <rFont val="Calibri"/>
        <charset val="134"/>
      </rPr>
      <t xml:space="preserve">OSTALO </t>
    </r>
    <r>
      <rPr>
        <sz val="10"/>
        <rFont val="Calibri"/>
        <charset val="238"/>
      </rPr>
      <t>(planovi razvoja turizma, strateški marketing planovi i ostalo)</t>
    </r>
  </si>
  <si>
    <t>IX.</t>
  </si>
  <si>
    <t>TRANSFER BORAVIŠNE PRISTOJBE OPĆINI/GRADU (30%)</t>
  </si>
  <si>
    <t>X.</t>
  </si>
  <si>
    <t>POKRIVANJE MANJKA IZ PRETHODNE GODINE ( ukoliko je isti ostvaren)</t>
  </si>
  <si>
    <t>SVEUKUPNO RASHODI</t>
  </si>
  <si>
    <t>PRIJENOS VIŠKA U IDUĆU GODINU - POKRIVANJE MANJKA U IDUĆUJ GODINI (SVEUKUPNI PRIHODI UMANJENI ZA SVEUKUPNE RASHODE)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</si>
</sst>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43" formatCode="_-* #,##0.00_-;\-* #,##0.00_-;_-* &quot;-&quot;??_-;_-@_-"/>
    <numFmt numFmtId="44" formatCode="_-&quot;£&quot;* #,##0.00_-;\-&quot;£&quot;* #,##0.00_-;_-&quot;£&quot;* &quot;-&quot;??_-;_-@_-"/>
    <numFmt numFmtId="42" formatCode="_-&quot;£&quot;* #,##0_-;\-&quot;£&quot;* #,##0_-;_-&quot;£&quot;* &quot;-&quot;_-;_-@_-"/>
  </numFmts>
  <fonts count="32">
    <font>
      <sz val="11"/>
      <color theme="1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FF0000"/>
      <name val="Calibri"/>
      <charset val="238"/>
      <scheme val="minor"/>
    </font>
    <font>
      <b/>
      <sz val="14"/>
      <color rgb="FF000099"/>
      <name val="Calibri"/>
      <charset val="238"/>
      <scheme val="minor"/>
    </font>
    <font>
      <sz val="14"/>
      <color theme="1"/>
      <name val="Calibri"/>
      <charset val="134"/>
      <scheme val="minor"/>
    </font>
    <font>
      <b/>
      <sz val="10"/>
      <color theme="1"/>
      <name val="Calibri"/>
      <charset val="238"/>
      <scheme val="minor"/>
    </font>
    <font>
      <sz val="10"/>
      <color theme="1"/>
      <name val="Calibri"/>
      <charset val="238"/>
      <scheme val="minor"/>
    </font>
    <font>
      <sz val="10"/>
      <name val="Calibri"/>
      <charset val="134"/>
      <scheme val="minor"/>
    </font>
    <font>
      <b/>
      <sz val="10"/>
      <name val="Calibri"/>
      <charset val="238"/>
      <scheme val="minor"/>
    </font>
    <font>
      <b/>
      <sz val="10"/>
      <name val="Calibri"/>
      <charset val="134"/>
      <scheme val="minor"/>
    </font>
    <font>
      <sz val="10"/>
      <name val="Calibri"/>
      <charset val="238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0"/>
      <name val="Calibri"/>
      <charset val="134"/>
    </font>
    <font>
      <sz val="10"/>
      <name val="Calibri"/>
      <charset val="238"/>
    </font>
  </fonts>
  <fills count="3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0" borderId="3" applyNumberFormat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0" fillId="22" borderId="8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6" fillId="26" borderId="9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23" fillId="21" borderId="7" applyNumberForma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9" fillId="21" borderId="9" applyNumberFormat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1" fillId="35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</cellStyleXfs>
  <cellXfs count="58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2" fillId="0" borderId="0" xfId="0" applyFont="1"/>
    <xf numFmtId="0" fontId="1" fillId="0" borderId="0" xfId="0" applyFont="1" applyAlignment="1">
      <alignment horizontal="center"/>
    </xf>
    <xf numFmtId="4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" fontId="5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4" fontId="5" fillId="0" borderId="2" xfId="0" applyNumberFormat="1" applyFont="1" applyBorder="1"/>
    <xf numFmtId="1" fontId="1" fillId="0" borderId="2" xfId="0" applyNumberFormat="1" applyFont="1" applyBorder="1"/>
    <xf numFmtId="2" fontId="1" fillId="0" borderId="2" xfId="0" applyNumberFormat="1" applyFont="1" applyBorder="1"/>
    <xf numFmtId="0" fontId="6" fillId="0" borderId="2" xfId="0" applyFont="1" applyBorder="1" applyAlignment="1">
      <alignment horizontal="left" wrapText="1" indent="2"/>
    </xf>
    <xf numFmtId="4" fontId="1" fillId="0" borderId="2" xfId="0" applyNumberFormat="1" applyFont="1" applyBorder="1"/>
    <xf numFmtId="0" fontId="1" fillId="0" borderId="2" xfId="0" applyFont="1" applyBorder="1" applyAlignment="1">
      <alignment horizontal="left" wrapText="1" indent="2"/>
    </xf>
    <xf numFmtId="4" fontId="1" fillId="0" borderId="2" xfId="0" applyNumberFormat="1" applyFont="1" applyBorder="1" applyAlignment="1">
      <alignment horizontal="right"/>
    </xf>
    <xf numFmtId="0" fontId="6" fillId="0" borderId="2" xfId="0" applyFont="1" applyBorder="1" applyAlignment="1">
      <alignment wrapText="1"/>
    </xf>
    <xf numFmtId="4" fontId="6" fillId="0" borderId="2" xfId="0" applyNumberFormat="1" applyFont="1" applyBorder="1"/>
    <xf numFmtId="0" fontId="7" fillId="0" borderId="2" xfId="0" applyFont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wrapText="1"/>
    </xf>
    <xf numFmtId="4" fontId="5" fillId="2" borderId="2" xfId="0" applyNumberFormat="1" applyFont="1" applyFill="1" applyBorder="1"/>
    <xf numFmtId="1" fontId="5" fillId="2" borderId="2" xfId="0" applyNumberFormat="1" applyFont="1" applyFill="1" applyBorder="1"/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wrapText="1"/>
    </xf>
    <xf numFmtId="4" fontId="5" fillId="3" borderId="2" xfId="0" applyNumberFormat="1" applyFont="1" applyFill="1" applyBorder="1"/>
    <xf numFmtId="1" fontId="5" fillId="3" borderId="2" xfId="0" applyNumberFormat="1" applyFont="1" applyFill="1" applyBorder="1"/>
    <xf numFmtId="2" fontId="5" fillId="3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8" fillId="0" borderId="2" xfId="0" applyFont="1" applyBorder="1" applyAlignment="1">
      <alignment wrapText="1"/>
    </xf>
    <xf numFmtId="0" fontId="9" fillId="3" borderId="2" xfId="0" applyFont="1" applyFill="1" applyBorder="1" applyAlignment="1">
      <alignment wrapText="1"/>
    </xf>
    <xf numFmtId="0" fontId="5" fillId="0" borderId="2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left" wrapText="1"/>
    </xf>
    <xf numFmtId="4" fontId="5" fillId="0" borderId="2" xfId="0" applyNumberFormat="1" applyFont="1" applyFill="1" applyBorder="1"/>
    <xf numFmtId="0" fontId="10" fillId="0" borderId="2" xfId="0" applyFont="1" applyFill="1" applyBorder="1" applyAlignment="1">
      <alignment horizontal="left" wrapText="1"/>
    </xf>
    <xf numFmtId="4" fontId="6" fillId="0" borderId="2" xfId="0" applyNumberFormat="1" applyFont="1" applyFill="1" applyBorder="1"/>
    <xf numFmtId="0" fontId="8" fillId="3" borderId="2" xfId="0" applyFont="1" applyFill="1" applyBorder="1" applyAlignment="1">
      <alignment wrapText="1"/>
    </xf>
    <xf numFmtId="0" fontId="8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 wrapText="1" indent="1"/>
    </xf>
    <xf numFmtId="0" fontId="8" fillId="0" borderId="2" xfId="0" applyFont="1" applyFill="1" applyBorder="1" applyAlignment="1">
      <alignment horizontal="left" wrapText="1" indent="1"/>
    </xf>
    <xf numFmtId="58" fontId="6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left" wrapText="1" indent="1"/>
    </xf>
    <xf numFmtId="0" fontId="9" fillId="0" borderId="2" xfId="0" applyFont="1" applyBorder="1" applyAlignment="1">
      <alignment wrapText="1"/>
    </xf>
    <xf numFmtId="4" fontId="10" fillId="0" borderId="2" xfId="0" applyNumberFormat="1" applyFont="1" applyBorder="1"/>
    <xf numFmtId="4" fontId="5" fillId="4" borderId="2" xfId="0" applyNumberFormat="1" applyFont="1" applyFill="1" applyBorder="1" applyAlignment="1">
      <alignment horizontal="right"/>
    </xf>
    <xf numFmtId="0" fontId="10" fillId="0" borderId="2" xfId="0" applyFont="1" applyBorder="1" applyAlignment="1">
      <alignment wrapText="1"/>
    </xf>
    <xf numFmtId="0" fontId="5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wrapText="1"/>
    </xf>
    <xf numFmtId="4" fontId="5" fillId="5" borderId="2" xfId="0" applyNumberFormat="1" applyFont="1" applyFill="1" applyBorder="1"/>
    <xf numFmtId="1" fontId="1" fillId="6" borderId="2" xfId="0" applyNumberFormat="1" applyFont="1" applyFill="1" applyBorder="1"/>
    <xf numFmtId="0" fontId="5" fillId="5" borderId="2" xfId="0" applyFont="1" applyFill="1" applyBorder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/>
  <colors>
    <mruColors>
      <color rgb="00000099"/>
    </mruColors>
  </color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J91"/>
  <sheetViews>
    <sheetView tabSelected="1" topLeftCell="B58" workbookViewId="0">
      <selection activeCell="D81" sqref="D81"/>
    </sheetView>
  </sheetViews>
  <sheetFormatPr defaultColWidth="9" defaultRowHeight="12.75"/>
  <cols>
    <col min="1" max="1" width="7.85714285714286" style="4" customWidth="1"/>
    <col min="2" max="2" width="51.5714285714286" style="2" customWidth="1"/>
    <col min="3" max="4" width="11.2857142857143" style="5" customWidth="1"/>
    <col min="5" max="5" width="11.2857142857143" style="6" customWidth="1"/>
    <col min="6" max="6" width="9.71428571428571" style="7" customWidth="1"/>
    <col min="7" max="9" width="9.14285714285714" style="7"/>
    <col min="10" max="10" width="9.85714285714286" style="7" customWidth="1"/>
    <col min="11" max="16384" width="9.14285714285714" style="7"/>
  </cols>
  <sheetData>
    <row r="1" ht="25.5" customHeight="1" spans="1:6">
      <c r="A1" s="8" t="s">
        <v>0</v>
      </c>
      <c r="B1" s="9"/>
      <c r="C1" s="9"/>
      <c r="D1" s="9"/>
      <c r="E1" s="9"/>
      <c r="F1" s="9"/>
    </row>
    <row r="2" s="1" customFormat="1" ht="38.25" spans="1:6">
      <c r="A2" s="10"/>
      <c r="B2" s="10" t="s">
        <v>1</v>
      </c>
      <c r="C2" s="11" t="s">
        <v>2</v>
      </c>
      <c r="D2" s="11" t="s">
        <v>3</v>
      </c>
      <c r="E2" s="12" t="s">
        <v>4</v>
      </c>
      <c r="F2" s="10" t="s">
        <v>5</v>
      </c>
    </row>
    <row r="3" spans="1:6">
      <c r="A3" s="13" t="s">
        <v>6</v>
      </c>
      <c r="B3" s="14" t="s">
        <v>7</v>
      </c>
      <c r="C3" s="15">
        <v>80000</v>
      </c>
      <c r="D3" s="15">
        <v>59227.18</v>
      </c>
      <c r="E3" s="16">
        <f>D3/C3*100</f>
        <v>74.033975</v>
      </c>
      <c r="F3" s="17">
        <f>D3/D26*100</f>
        <v>4.51282163347478</v>
      </c>
    </row>
    <row r="4" spans="1:6">
      <c r="A4" s="13" t="s">
        <v>8</v>
      </c>
      <c r="B4" s="14" t="s">
        <v>9</v>
      </c>
      <c r="C4" s="15">
        <v>400000</v>
      </c>
      <c r="D4" s="15">
        <v>441768.01</v>
      </c>
      <c r="E4" s="16">
        <f t="shared" ref="E4:E22" si="0">D4/C4*100</f>
        <v>110.4420025</v>
      </c>
      <c r="F4" s="17">
        <f>D4/D26*100</f>
        <v>33.6605631486271</v>
      </c>
    </row>
    <row r="5" spans="1:6">
      <c r="A5" s="13" t="s">
        <v>10</v>
      </c>
      <c r="B5" s="14" t="s">
        <v>11</v>
      </c>
      <c r="C5" s="15">
        <f>C6+C7+C8+C9+C10+C12+C11</f>
        <v>158000</v>
      </c>
      <c r="D5" s="15">
        <f>D6+D7+D8+D9+D10+D12+D11</f>
        <v>177795.06</v>
      </c>
      <c r="E5" s="16">
        <f t="shared" si="0"/>
        <v>112.528518987342</v>
      </c>
      <c r="F5" s="17">
        <f>D5/D26*100</f>
        <v>13.5471145695768</v>
      </c>
    </row>
    <row r="6" spans="1:6">
      <c r="A6" s="13" t="s">
        <v>12</v>
      </c>
      <c r="B6" s="18" t="s">
        <v>13</v>
      </c>
      <c r="C6" s="19">
        <v>24000</v>
      </c>
      <c r="D6" s="19">
        <v>24000</v>
      </c>
      <c r="E6" s="16">
        <f t="shared" si="0"/>
        <v>100</v>
      </c>
      <c r="F6" s="17">
        <f>D6/D26*100</f>
        <v>1.82868269607627</v>
      </c>
    </row>
    <row r="7" spans="1:6">
      <c r="A7" s="13" t="s">
        <v>14</v>
      </c>
      <c r="B7" s="20" t="s">
        <v>15</v>
      </c>
      <c r="C7" s="21">
        <v>20000</v>
      </c>
      <c r="D7" s="21">
        <v>20000</v>
      </c>
      <c r="E7" s="16">
        <f t="shared" si="0"/>
        <v>100</v>
      </c>
      <c r="F7" s="17">
        <f>D7/D26*100</f>
        <v>1.52390224673023</v>
      </c>
    </row>
    <row r="8" ht="25.5" spans="1:6">
      <c r="A8" s="13" t="s">
        <v>16</v>
      </c>
      <c r="B8" s="20" t="s">
        <v>17</v>
      </c>
      <c r="C8" s="21">
        <v>24000</v>
      </c>
      <c r="D8" s="21">
        <v>28795.06</v>
      </c>
      <c r="E8" s="16">
        <f t="shared" si="0"/>
        <v>119.979416666667</v>
      </c>
      <c r="F8" s="17">
        <f>D8/D26*100</f>
        <v>2.19404283143659</v>
      </c>
    </row>
    <row r="9" spans="1:6">
      <c r="A9" s="13" t="s">
        <v>18</v>
      </c>
      <c r="B9" s="20" t="s">
        <v>19</v>
      </c>
      <c r="C9" s="21">
        <v>0</v>
      </c>
      <c r="D9" s="21"/>
      <c r="E9" s="16" t="e">
        <f t="shared" si="0"/>
        <v>#DIV/0!</v>
      </c>
      <c r="F9" s="17">
        <f>D9/D26*100</f>
        <v>0</v>
      </c>
    </row>
    <row r="10" spans="1:6">
      <c r="A10" s="13" t="s">
        <v>20</v>
      </c>
      <c r="B10" s="20" t="s">
        <v>21</v>
      </c>
      <c r="C10" s="21">
        <v>30000</v>
      </c>
      <c r="D10" s="21">
        <v>30000</v>
      </c>
      <c r="E10" s="16">
        <f t="shared" si="0"/>
        <v>100</v>
      </c>
      <c r="F10" s="17">
        <f>D10/D26*100</f>
        <v>2.28585337009534</v>
      </c>
    </row>
    <row r="11" ht="25.5" spans="1:6">
      <c r="A11" s="13" t="s">
        <v>22</v>
      </c>
      <c r="B11" s="20" t="s">
        <v>23</v>
      </c>
      <c r="C11" s="21">
        <v>30000</v>
      </c>
      <c r="D11" s="21">
        <v>30000</v>
      </c>
      <c r="E11" s="16">
        <f t="shared" si="0"/>
        <v>100</v>
      </c>
      <c r="F11" s="17">
        <f>D11/D26*100</f>
        <v>2.28585337009534</v>
      </c>
    </row>
    <row r="12" spans="1:6">
      <c r="A12" s="13" t="s">
        <v>24</v>
      </c>
      <c r="B12" s="20" t="s">
        <v>25</v>
      </c>
      <c r="C12" s="21">
        <v>30000</v>
      </c>
      <c r="D12" s="21">
        <v>45000</v>
      </c>
      <c r="E12" s="16">
        <f t="shared" si="0"/>
        <v>150</v>
      </c>
      <c r="F12" s="17">
        <f>D12/D26*100</f>
        <v>3.42878005514301</v>
      </c>
    </row>
    <row r="13" spans="1:6">
      <c r="A13" s="13" t="s">
        <v>26</v>
      </c>
      <c r="B13" s="14" t="s">
        <v>27</v>
      </c>
      <c r="C13" s="15">
        <f>C14+C15+C16</f>
        <v>580000</v>
      </c>
      <c r="D13" s="15">
        <f>D14+D15</f>
        <v>507765.14</v>
      </c>
      <c r="E13" s="16">
        <f t="shared" si="0"/>
        <v>87.5457137931035</v>
      </c>
      <c r="F13" s="17">
        <f>D13/D26*100</f>
        <v>38.6892218828644</v>
      </c>
    </row>
    <row r="14" spans="1:6">
      <c r="A14" s="13" t="s">
        <v>28</v>
      </c>
      <c r="B14" s="22" t="s">
        <v>29</v>
      </c>
      <c r="C14" s="23">
        <v>150000</v>
      </c>
      <c r="D14" s="23">
        <v>146765.14</v>
      </c>
      <c r="E14" s="16">
        <f t="shared" si="0"/>
        <v>97.8434266666667</v>
      </c>
      <c r="F14" s="17">
        <f>D14/D26*100</f>
        <v>11.1827863293838</v>
      </c>
    </row>
    <row r="15" spans="1:6">
      <c r="A15" s="13" t="s">
        <v>30</v>
      </c>
      <c r="B15" s="22" t="s">
        <v>31</v>
      </c>
      <c r="C15" s="23">
        <v>400000</v>
      </c>
      <c r="D15" s="23">
        <v>361000</v>
      </c>
      <c r="E15" s="16">
        <f t="shared" si="0"/>
        <v>90.25</v>
      </c>
      <c r="F15" s="17">
        <f>D15/D26*100</f>
        <v>27.5064355534806</v>
      </c>
    </row>
    <row r="16" spans="1:6">
      <c r="A16" s="13"/>
      <c r="B16" s="22" t="s">
        <v>32</v>
      </c>
      <c r="C16" s="23">
        <v>30000</v>
      </c>
      <c r="D16" s="23">
        <v>0</v>
      </c>
      <c r="E16" s="16">
        <f t="shared" si="0"/>
        <v>0</v>
      </c>
      <c r="F16" s="17">
        <f>D16/D26*100</f>
        <v>0</v>
      </c>
    </row>
    <row r="17" ht="25.5" spans="1:6">
      <c r="A17" s="13" t="s">
        <v>33</v>
      </c>
      <c r="B17" s="24" t="s">
        <v>34</v>
      </c>
      <c r="C17" s="15">
        <v>0</v>
      </c>
      <c r="D17" s="15">
        <v>0</v>
      </c>
      <c r="E17" s="16" t="e">
        <f t="shared" si="0"/>
        <v>#DIV/0!</v>
      </c>
      <c r="F17" s="17">
        <f>D17/D26*100</f>
        <v>0</v>
      </c>
    </row>
    <row r="18" spans="1:6">
      <c r="A18" s="13" t="s">
        <v>35</v>
      </c>
      <c r="B18" s="14" t="s">
        <v>36</v>
      </c>
      <c r="C18" s="15">
        <f>SUM(C19:C25)</f>
        <v>149197.3</v>
      </c>
      <c r="D18" s="15">
        <f>SUM(D19:D25)</f>
        <v>125864.75</v>
      </c>
      <c r="E18" s="16">
        <f t="shared" si="0"/>
        <v>84.361278655847</v>
      </c>
      <c r="F18" s="17">
        <f>D18/D26*100</f>
        <v>9.59027876545692</v>
      </c>
    </row>
    <row r="19" spans="1:6">
      <c r="A19" s="13" t="s">
        <v>37</v>
      </c>
      <c r="B19" s="22" t="s">
        <v>38</v>
      </c>
      <c r="C19" s="23">
        <v>30000</v>
      </c>
      <c r="D19" s="23">
        <v>25000</v>
      </c>
      <c r="E19" s="16">
        <f t="shared" si="0"/>
        <v>83.3333333333333</v>
      </c>
      <c r="F19" s="17">
        <f>D19/D26*100</f>
        <v>1.90487780841278</v>
      </c>
    </row>
    <row r="20" spans="1:6">
      <c r="A20" s="13" t="s">
        <v>39</v>
      </c>
      <c r="B20" s="22" t="s">
        <v>40</v>
      </c>
      <c r="C20" s="23">
        <v>62997.3</v>
      </c>
      <c r="D20" s="23">
        <v>23664.75</v>
      </c>
      <c r="E20" s="16"/>
      <c r="F20" s="17"/>
    </row>
    <row r="21" spans="1:6">
      <c r="A21" s="13" t="s">
        <v>41</v>
      </c>
      <c r="B21" s="22" t="s">
        <v>42</v>
      </c>
      <c r="C21" s="23">
        <v>0</v>
      </c>
      <c r="D21" s="23">
        <v>0</v>
      </c>
      <c r="E21" s="16" t="e">
        <f t="shared" ref="E21:E26" si="1">D21/C21*100</f>
        <v>#DIV/0!</v>
      </c>
      <c r="F21" s="17">
        <f>D21/D26*100</f>
        <v>0</v>
      </c>
    </row>
    <row r="22" spans="1:6">
      <c r="A22" s="13" t="s">
        <v>43</v>
      </c>
      <c r="B22" s="22" t="s">
        <v>44</v>
      </c>
      <c r="C22" s="23">
        <v>40000</v>
      </c>
      <c r="D22" s="23">
        <v>61000</v>
      </c>
      <c r="E22" s="16">
        <f t="shared" si="1"/>
        <v>152.5</v>
      </c>
      <c r="F22" s="17">
        <f>D22/D26*100</f>
        <v>4.64790185252719</v>
      </c>
    </row>
    <row r="23" spans="1:6">
      <c r="A23" s="13" t="s">
        <v>45</v>
      </c>
      <c r="B23" s="22" t="s">
        <v>46</v>
      </c>
      <c r="C23" s="23">
        <v>5000</v>
      </c>
      <c r="D23" s="23">
        <v>5000</v>
      </c>
      <c r="E23" s="16"/>
      <c r="F23" s="17"/>
    </row>
    <row r="24" spans="1:6">
      <c r="A24" s="13" t="s">
        <v>47</v>
      </c>
      <c r="B24" s="22" t="s">
        <v>48</v>
      </c>
      <c r="C24" s="23">
        <v>10000</v>
      </c>
      <c r="D24" s="23">
        <v>10000</v>
      </c>
      <c r="E24" s="16"/>
      <c r="F24" s="17"/>
    </row>
    <row r="25" spans="1:6">
      <c r="A25" s="13" t="s">
        <v>49</v>
      </c>
      <c r="B25" s="22" t="s">
        <v>50</v>
      </c>
      <c r="C25" s="23">
        <v>1200</v>
      </c>
      <c r="D25" s="23">
        <v>1200</v>
      </c>
      <c r="E25" s="16"/>
      <c r="F25" s="17"/>
    </row>
    <row r="26" ht="26.25" customHeight="1" spans="1:10">
      <c r="A26" s="25"/>
      <c r="B26" s="26" t="s">
        <v>51</v>
      </c>
      <c r="C26" s="27">
        <f>C3+C4+C5+C13+C17+C18</f>
        <v>1367197.3</v>
      </c>
      <c r="D26" s="27">
        <f>SUM(D3+D4+D5+D13+D17+D18)</f>
        <v>1312420.14</v>
      </c>
      <c r="E26" s="16">
        <f t="shared" si="1"/>
        <v>95.9934707302304</v>
      </c>
      <c r="F26" s="28">
        <f>F3+F4+F5+F13+F17+F18</f>
        <v>100</v>
      </c>
      <c r="J26" s="5"/>
    </row>
    <row r="27" s="2" customFormat="1" ht="38.25" spans="1:6">
      <c r="A27" s="10" t="s">
        <v>52</v>
      </c>
      <c r="B27" s="10" t="s">
        <v>53</v>
      </c>
      <c r="C27" s="11" t="s">
        <v>2</v>
      </c>
      <c r="D27" s="11" t="s">
        <v>54</v>
      </c>
      <c r="E27" s="12" t="s">
        <v>4</v>
      </c>
      <c r="F27" s="10" t="s">
        <v>5</v>
      </c>
    </row>
    <row r="28" spans="1:6">
      <c r="A28" s="29" t="s">
        <v>55</v>
      </c>
      <c r="B28" s="30" t="s">
        <v>56</v>
      </c>
      <c r="C28" s="31">
        <f>C29+C30+C31+C32+C33</f>
        <v>589000</v>
      </c>
      <c r="D28" s="31">
        <f>D29+D30+D31+D32+D33</f>
        <v>582293.35</v>
      </c>
      <c r="E28" s="32">
        <f t="shared" ref="E28:E37" si="2">D28/C28*100</f>
        <v>98.8613497453311</v>
      </c>
      <c r="F28" s="33">
        <f>D28/D90*100</f>
        <v>45.6854965400157</v>
      </c>
    </row>
    <row r="29" spans="1:6">
      <c r="A29" s="34" t="s">
        <v>6</v>
      </c>
      <c r="B29" s="35" t="s">
        <v>57</v>
      </c>
      <c r="C29" s="15">
        <v>444360</v>
      </c>
      <c r="D29" s="15">
        <v>445100.68</v>
      </c>
      <c r="E29" s="32">
        <f t="shared" si="2"/>
        <v>100.166684670087</v>
      </c>
      <c r="F29" s="33">
        <f>D29/D90*100</f>
        <v>34.9216517346431</v>
      </c>
    </row>
    <row r="30" spans="1:6">
      <c r="A30" s="34" t="s">
        <v>8</v>
      </c>
      <c r="B30" s="35" t="s">
        <v>58</v>
      </c>
      <c r="C30" s="15">
        <v>98640</v>
      </c>
      <c r="D30" s="15">
        <v>104440.04</v>
      </c>
      <c r="E30" s="32">
        <f t="shared" si="2"/>
        <v>105.8800081103</v>
      </c>
      <c r="F30" s="33">
        <f>D30/D90*100</f>
        <v>8.19414318583426</v>
      </c>
    </row>
    <row r="31" spans="1:6">
      <c r="A31" s="34" t="s">
        <v>10</v>
      </c>
      <c r="B31" s="35" t="s">
        <v>59</v>
      </c>
      <c r="C31" s="15">
        <v>4000</v>
      </c>
      <c r="D31" s="15"/>
      <c r="E31" s="32">
        <f t="shared" si="2"/>
        <v>0</v>
      </c>
      <c r="F31" s="33">
        <f>D31/D90*100</f>
        <v>0</v>
      </c>
    </row>
    <row r="32" spans="1:6">
      <c r="A32" s="34" t="s">
        <v>26</v>
      </c>
      <c r="B32" s="35" t="s">
        <v>60</v>
      </c>
      <c r="C32" s="15">
        <v>22000</v>
      </c>
      <c r="D32" s="15">
        <v>21600</v>
      </c>
      <c r="E32" s="32">
        <f t="shared" si="2"/>
        <v>98.1818181818182</v>
      </c>
      <c r="F32" s="33">
        <f>D32/D90*100</f>
        <v>1.69469001365779</v>
      </c>
    </row>
    <row r="33" spans="1:6">
      <c r="A33" s="34" t="s">
        <v>33</v>
      </c>
      <c r="B33" s="35" t="s">
        <v>61</v>
      </c>
      <c r="C33" s="15">
        <v>20000</v>
      </c>
      <c r="D33" s="15">
        <v>11152.63</v>
      </c>
      <c r="E33" s="32">
        <f t="shared" si="2"/>
        <v>55.76315</v>
      </c>
      <c r="F33" s="33">
        <f>D33/D90*100</f>
        <v>0.875011605880568</v>
      </c>
    </row>
    <row r="34" spans="1:6">
      <c r="A34" s="29" t="s">
        <v>62</v>
      </c>
      <c r="B34" s="36" t="s">
        <v>63</v>
      </c>
      <c r="C34" s="31">
        <f>C35+C39+C59+C60</f>
        <v>616033.75</v>
      </c>
      <c r="D34" s="31">
        <f>D35+D39+D59+D60</f>
        <v>591314.49</v>
      </c>
      <c r="E34" s="32">
        <f t="shared" si="2"/>
        <v>95.9873529656451</v>
      </c>
      <c r="F34" s="33">
        <f>D34/D90*100</f>
        <v>46.3932759784328</v>
      </c>
    </row>
    <row r="35" ht="25.5" spans="1:6">
      <c r="A35" s="37" t="s">
        <v>6</v>
      </c>
      <c r="B35" s="38" t="s">
        <v>64</v>
      </c>
      <c r="C35" s="39">
        <f>C36+C37+C38</f>
        <v>74000</v>
      </c>
      <c r="D35" s="39"/>
      <c r="E35" s="32">
        <f t="shared" si="2"/>
        <v>0</v>
      </c>
      <c r="F35" s="33">
        <f>D35/D90*100</f>
        <v>0</v>
      </c>
    </row>
    <row r="36" spans="1:6">
      <c r="A36" s="37"/>
      <c r="B36" s="40" t="s">
        <v>65</v>
      </c>
      <c r="C36" s="41">
        <v>24000</v>
      </c>
      <c r="D36" s="39"/>
      <c r="E36" s="32">
        <f t="shared" si="2"/>
        <v>0</v>
      </c>
      <c r="F36" s="33">
        <f>D36/D90*100</f>
        <v>0</v>
      </c>
    </row>
    <row r="37" spans="1:6">
      <c r="A37" s="37"/>
      <c r="B37" s="40" t="s">
        <v>66</v>
      </c>
      <c r="C37" s="41">
        <v>30000</v>
      </c>
      <c r="D37" s="39"/>
      <c r="E37" s="32">
        <f t="shared" si="2"/>
        <v>0</v>
      </c>
      <c r="F37" s="33">
        <f>D37/D90*100</f>
        <v>0</v>
      </c>
    </row>
    <row r="38" spans="1:6">
      <c r="A38" s="37"/>
      <c r="B38" s="40" t="s">
        <v>67</v>
      </c>
      <c r="C38" s="41">
        <v>20000</v>
      </c>
      <c r="D38" s="39">
        <v>10000</v>
      </c>
      <c r="E38" s="32"/>
      <c r="F38" s="33"/>
    </row>
    <row r="39" ht="25.5" spans="1:6">
      <c r="A39" s="37" t="s">
        <v>8</v>
      </c>
      <c r="B39" s="42" t="s">
        <v>68</v>
      </c>
      <c r="C39" s="39">
        <f>C40+C49+C54+C56</f>
        <v>516033.75</v>
      </c>
      <c r="D39" s="39">
        <f>D40+D49+D54+D56</f>
        <v>584954.53</v>
      </c>
      <c r="E39" s="32">
        <f t="shared" ref="E39:E47" si="3">D39/C39*100</f>
        <v>113.355866743212</v>
      </c>
      <c r="F39" s="33">
        <f>D39/D90*100</f>
        <v>45.8942870571706</v>
      </c>
    </row>
    <row r="40" spans="1:6">
      <c r="A40" s="37" t="s">
        <v>69</v>
      </c>
      <c r="B40" s="43" t="s">
        <v>70</v>
      </c>
      <c r="C40" s="39">
        <f>C41+C43+C44+C45+C46+C47+C48</f>
        <v>483033.75</v>
      </c>
      <c r="D40" s="39">
        <f>D41+D43+D44+D45+D46+D42+D47+D48</f>
        <v>553560.16</v>
      </c>
      <c r="E40" s="32">
        <f t="shared" si="3"/>
        <v>114.600720964115</v>
      </c>
      <c r="F40" s="33">
        <f>D40/D90*100</f>
        <v>43.4311516255004</v>
      </c>
    </row>
    <row r="41" spans="1:6">
      <c r="A41" s="44" t="s">
        <v>71</v>
      </c>
      <c r="B41" s="45" t="s">
        <v>72</v>
      </c>
      <c r="C41" s="41">
        <v>20000</v>
      </c>
      <c r="D41" s="41">
        <v>25450.62</v>
      </c>
      <c r="E41" s="32">
        <f t="shared" si="3"/>
        <v>127.2531</v>
      </c>
      <c r="F41" s="33">
        <f>D41/D90*100</f>
        <v>1.99680146089811</v>
      </c>
    </row>
    <row r="42" spans="1:6">
      <c r="A42" s="44" t="s">
        <v>73</v>
      </c>
      <c r="B42" s="45"/>
      <c r="C42" s="41"/>
      <c r="D42" s="41"/>
      <c r="E42" s="32" t="e">
        <f t="shared" si="3"/>
        <v>#DIV/0!</v>
      </c>
      <c r="F42" s="33">
        <f>D42/D90*100</f>
        <v>0</v>
      </c>
    </row>
    <row r="43" spans="1:6">
      <c r="A43" s="44" t="s">
        <v>74</v>
      </c>
      <c r="B43" s="45" t="s">
        <v>75</v>
      </c>
      <c r="C43" s="41">
        <v>98558.75</v>
      </c>
      <c r="D43" s="41">
        <v>98558.75</v>
      </c>
      <c r="E43" s="32">
        <f t="shared" si="3"/>
        <v>100</v>
      </c>
      <c r="F43" s="33">
        <f>D43/D90*100</f>
        <v>7.73270969368494</v>
      </c>
    </row>
    <row r="44" spans="1:6">
      <c r="A44" s="44" t="s">
        <v>76</v>
      </c>
      <c r="B44" s="45" t="s">
        <v>77</v>
      </c>
      <c r="C44" s="41">
        <v>100000</v>
      </c>
      <c r="D44" s="41">
        <v>157918.85</v>
      </c>
      <c r="E44" s="32">
        <f t="shared" si="3"/>
        <v>157.91885</v>
      </c>
      <c r="F44" s="33">
        <f>D44/D90*100</f>
        <v>12.3899767621909</v>
      </c>
    </row>
    <row r="45" spans="1:6">
      <c r="A45" s="44" t="s">
        <v>78</v>
      </c>
      <c r="B45" s="45" t="s">
        <v>79</v>
      </c>
      <c r="C45" s="41">
        <v>14475</v>
      </c>
      <c r="D45" s="41">
        <v>16000</v>
      </c>
      <c r="E45" s="32">
        <f t="shared" si="3"/>
        <v>110.535405872193</v>
      </c>
      <c r="F45" s="33">
        <f>D45/D90*100</f>
        <v>1.25532593604281</v>
      </c>
    </row>
    <row r="46" spans="1:6">
      <c r="A46" s="44" t="s">
        <v>80</v>
      </c>
      <c r="B46" s="45" t="s">
        <v>81</v>
      </c>
      <c r="C46" s="41">
        <v>40000</v>
      </c>
      <c r="D46" s="41">
        <v>51546.09</v>
      </c>
      <c r="E46" s="32">
        <f t="shared" si="3"/>
        <v>128.865225</v>
      </c>
      <c r="F46" s="33">
        <f>D46/D90*100</f>
        <v>4.0441964799123</v>
      </c>
    </row>
    <row r="47" spans="1:6">
      <c r="A47" s="44" t="s">
        <v>82</v>
      </c>
      <c r="B47" s="45" t="s">
        <v>83</v>
      </c>
      <c r="C47" s="41">
        <v>10000</v>
      </c>
      <c r="D47" s="41">
        <v>5200</v>
      </c>
      <c r="E47" s="32">
        <f t="shared" si="3"/>
        <v>52</v>
      </c>
      <c r="F47" s="33">
        <f>D47/D90*100</f>
        <v>0.407980929213912</v>
      </c>
    </row>
    <row r="48" spans="1:6">
      <c r="A48" s="44" t="s">
        <v>84</v>
      </c>
      <c r="B48" s="45" t="s">
        <v>85</v>
      </c>
      <c r="C48" s="41">
        <v>200000</v>
      </c>
      <c r="D48" s="41">
        <v>198885.85</v>
      </c>
      <c r="E48" s="32"/>
      <c r="F48" s="33"/>
    </row>
    <row r="49" spans="1:6">
      <c r="A49" s="37" t="s">
        <v>86</v>
      </c>
      <c r="B49" s="46" t="s">
        <v>87</v>
      </c>
      <c r="C49" s="39">
        <f>C50+C51+C52+C53</f>
        <v>27000</v>
      </c>
      <c r="D49" s="39">
        <f>D50+D51+D52+D53</f>
        <v>31394.37</v>
      </c>
      <c r="E49" s="32">
        <f t="shared" ref="E49:E52" si="4">D49/C49*100</f>
        <v>116.275444444444</v>
      </c>
      <c r="F49" s="33">
        <f>D49/D90*100</f>
        <v>2.46313543167026</v>
      </c>
    </row>
    <row r="50" spans="1:6">
      <c r="A50" s="47" t="s">
        <v>88</v>
      </c>
      <c r="B50" s="48" t="s">
        <v>89</v>
      </c>
      <c r="C50" s="41">
        <v>10000</v>
      </c>
      <c r="D50" s="41">
        <v>13577.59</v>
      </c>
      <c r="E50" s="32">
        <f t="shared" si="4"/>
        <v>135.7759</v>
      </c>
      <c r="F50" s="33">
        <f>D50/D90*100</f>
        <v>1.06526880474722</v>
      </c>
    </row>
    <row r="51" spans="1:6">
      <c r="A51" s="44" t="s">
        <v>90</v>
      </c>
      <c r="B51" s="48" t="s">
        <v>91</v>
      </c>
      <c r="C51" s="41">
        <v>10000</v>
      </c>
      <c r="D51" s="41">
        <v>11409.79</v>
      </c>
      <c r="E51" s="32">
        <f t="shared" si="4"/>
        <v>114.0979</v>
      </c>
      <c r="F51" s="33">
        <f>D51/D90*100</f>
        <v>0.895187831987616</v>
      </c>
    </row>
    <row r="52" spans="1:6">
      <c r="A52" s="44" t="s">
        <v>92</v>
      </c>
      <c r="B52" s="48" t="s">
        <v>93</v>
      </c>
      <c r="C52" s="41">
        <v>2000</v>
      </c>
      <c r="D52" s="41">
        <v>2000</v>
      </c>
      <c r="E52" s="32">
        <f t="shared" si="4"/>
        <v>100</v>
      </c>
      <c r="F52" s="33">
        <f>D52/D90*100</f>
        <v>0.156915742005351</v>
      </c>
    </row>
    <row r="53" spans="1:6">
      <c r="A53" s="44" t="s">
        <v>94</v>
      </c>
      <c r="B53" s="48" t="s">
        <v>95</v>
      </c>
      <c r="C53" s="41">
        <v>5000</v>
      </c>
      <c r="D53" s="41">
        <v>4406.99</v>
      </c>
      <c r="E53" s="32"/>
      <c r="F53" s="33"/>
    </row>
    <row r="54" spans="1:6">
      <c r="A54" s="37" t="s">
        <v>96</v>
      </c>
      <c r="B54" s="46" t="s">
        <v>97</v>
      </c>
      <c r="C54" s="39">
        <f>C55</f>
        <v>500</v>
      </c>
      <c r="D54" s="39"/>
      <c r="E54" s="32">
        <f t="shared" ref="E54:E90" si="5">D54/C54*100</f>
        <v>0</v>
      </c>
      <c r="F54" s="33">
        <f>D54/D90*100</f>
        <v>0</v>
      </c>
    </row>
    <row r="55" spans="1:6">
      <c r="A55" s="37"/>
      <c r="B55" s="48" t="s">
        <v>98</v>
      </c>
      <c r="C55" s="41">
        <v>500</v>
      </c>
      <c r="D55" s="41"/>
      <c r="E55" s="32">
        <f t="shared" si="5"/>
        <v>0</v>
      </c>
      <c r="F55" s="33">
        <f>D55/D90*100</f>
        <v>0</v>
      </c>
    </row>
    <row r="56" spans="1:6">
      <c r="A56" s="37" t="s">
        <v>99</v>
      </c>
      <c r="B56" s="46" t="s">
        <v>100</v>
      </c>
      <c r="C56" s="39">
        <f>C57+C58</f>
        <v>5500</v>
      </c>
      <c r="D56" s="39">
        <f>D57+D58</f>
        <v>0</v>
      </c>
      <c r="E56" s="32">
        <f t="shared" si="5"/>
        <v>0</v>
      </c>
      <c r="F56" s="33">
        <f>D56/D90*100</f>
        <v>0</v>
      </c>
    </row>
    <row r="57" s="3" customFormat="1" ht="63.75" spans="1:6">
      <c r="A57" s="44" t="s">
        <v>101</v>
      </c>
      <c r="B57" s="48" t="s">
        <v>102</v>
      </c>
      <c r="C57" s="41">
        <v>5000</v>
      </c>
      <c r="D57" s="41"/>
      <c r="E57" s="32">
        <f t="shared" si="5"/>
        <v>0</v>
      </c>
      <c r="F57" s="33">
        <f>D57/D90*100</f>
        <v>0</v>
      </c>
    </row>
    <row r="58" ht="25.5" spans="1:6">
      <c r="A58" s="44" t="s">
        <v>103</v>
      </c>
      <c r="B58" s="48" t="s">
        <v>104</v>
      </c>
      <c r="C58" s="41">
        <v>500</v>
      </c>
      <c r="D58" s="41"/>
      <c r="E58" s="32">
        <f t="shared" si="5"/>
        <v>0</v>
      </c>
      <c r="F58" s="33">
        <f>D58/D90*100</f>
        <v>0</v>
      </c>
    </row>
    <row r="59" spans="1:6">
      <c r="A59" s="37" t="s">
        <v>10</v>
      </c>
      <c r="B59" s="43" t="s">
        <v>105</v>
      </c>
      <c r="C59" s="39">
        <v>20000</v>
      </c>
      <c r="D59" s="39">
        <v>6359.96</v>
      </c>
      <c r="E59" s="32">
        <f t="shared" si="5"/>
        <v>31.7998</v>
      </c>
      <c r="F59" s="33">
        <f>D59/D90*100</f>
        <v>0.498988921262176</v>
      </c>
    </row>
    <row r="60" spans="1:6">
      <c r="A60" s="37" t="s">
        <v>26</v>
      </c>
      <c r="B60" s="35" t="s">
        <v>106</v>
      </c>
      <c r="C60" s="39">
        <v>6000</v>
      </c>
      <c r="D60" s="39"/>
      <c r="E60" s="32">
        <f t="shared" si="5"/>
        <v>0</v>
      </c>
      <c r="F60" s="33">
        <f>D60/D90*100</f>
        <v>0</v>
      </c>
    </row>
    <row r="61" spans="1:6">
      <c r="A61" s="29" t="s">
        <v>107</v>
      </c>
      <c r="B61" s="36" t="s">
        <v>108</v>
      </c>
      <c r="C61" s="31">
        <f>C62+C65+C71</f>
        <v>100163.55</v>
      </c>
      <c r="D61" s="31">
        <f>D62+D65+D71</f>
        <v>85329.26</v>
      </c>
      <c r="E61" s="32">
        <f t="shared" si="5"/>
        <v>85.1899318664325</v>
      </c>
      <c r="F61" s="33">
        <f>D61/D90*100</f>
        <v>6.69475207383375</v>
      </c>
    </row>
    <row r="62" spans="1:6">
      <c r="A62" s="34" t="s">
        <v>6</v>
      </c>
      <c r="B62" s="49" t="s">
        <v>109</v>
      </c>
      <c r="C62" s="15">
        <f>C63+C64</f>
        <v>32163.55</v>
      </c>
      <c r="D62" s="15">
        <f>D63+D64</f>
        <v>30163.55</v>
      </c>
      <c r="E62" s="32">
        <f t="shared" si="5"/>
        <v>93.781780929033</v>
      </c>
      <c r="F62" s="33">
        <f>D62/D90*100</f>
        <v>2.36656791488275</v>
      </c>
    </row>
    <row r="63" spans="1:6">
      <c r="A63" s="13" t="s">
        <v>110</v>
      </c>
      <c r="B63" s="24" t="s">
        <v>111</v>
      </c>
      <c r="C63" s="19">
        <v>30163.55</v>
      </c>
      <c r="D63" s="19">
        <v>30163.55</v>
      </c>
      <c r="E63" s="32">
        <f t="shared" si="5"/>
        <v>100</v>
      </c>
      <c r="F63" s="33">
        <f>D63/D90*100</f>
        <v>2.36656791488275</v>
      </c>
    </row>
    <row r="64" spans="1:6">
      <c r="A64" s="13" t="s">
        <v>112</v>
      </c>
      <c r="B64" s="24" t="s">
        <v>113</v>
      </c>
      <c r="C64" s="19">
        <v>2000</v>
      </c>
      <c r="D64" s="19"/>
      <c r="E64" s="32">
        <f t="shared" si="5"/>
        <v>0</v>
      </c>
      <c r="F64" s="33">
        <f>D64/D90*100</f>
        <v>0</v>
      </c>
    </row>
    <row r="65" spans="1:6">
      <c r="A65" s="34" t="s">
        <v>8</v>
      </c>
      <c r="B65" s="49" t="s">
        <v>114</v>
      </c>
      <c r="C65" s="15">
        <f>C66+C67+C68+C69+C70</f>
        <v>63000</v>
      </c>
      <c r="D65" s="15">
        <f>D66+D67+D68+D69+D70</f>
        <v>55165.71</v>
      </c>
      <c r="E65" s="32">
        <f t="shared" si="5"/>
        <v>87.564619047619</v>
      </c>
      <c r="F65" s="33">
        <f>D65/D90*100</f>
        <v>4.328184158951</v>
      </c>
    </row>
    <row r="66" ht="25.5" spans="1:6">
      <c r="A66" s="13" t="s">
        <v>69</v>
      </c>
      <c r="B66" s="24" t="s">
        <v>115</v>
      </c>
      <c r="C66" s="23">
        <v>0</v>
      </c>
      <c r="D66" s="23"/>
      <c r="E66" s="32" t="e">
        <f t="shared" si="5"/>
        <v>#DIV/0!</v>
      </c>
      <c r="F66" s="33">
        <f>D66/D90*100</f>
        <v>0</v>
      </c>
    </row>
    <row r="67" spans="1:6">
      <c r="A67" s="13" t="s">
        <v>86</v>
      </c>
      <c r="B67" s="24" t="s">
        <v>116</v>
      </c>
      <c r="C67" s="50">
        <v>18000</v>
      </c>
      <c r="D67" s="50">
        <v>15381.15</v>
      </c>
      <c r="E67" s="32">
        <f t="shared" si="5"/>
        <v>85.4508333333333</v>
      </c>
      <c r="F67" s="33">
        <f>D67/D90*100</f>
        <v>1.2067722825728</v>
      </c>
    </row>
    <row r="68" spans="1:6">
      <c r="A68" s="13" t="s">
        <v>96</v>
      </c>
      <c r="B68" s="14" t="s">
        <v>117</v>
      </c>
      <c r="C68" s="50">
        <v>35000</v>
      </c>
      <c r="D68" s="50">
        <v>38445.76</v>
      </c>
      <c r="E68" s="32">
        <f t="shared" si="5"/>
        <v>109.845028571429</v>
      </c>
      <c r="F68" s="33">
        <f>D68/D90*100</f>
        <v>3.01637247867982</v>
      </c>
    </row>
    <row r="69" spans="1:6">
      <c r="A69" s="13" t="s">
        <v>99</v>
      </c>
      <c r="B69" s="24" t="s">
        <v>118</v>
      </c>
      <c r="C69" s="23">
        <v>5000</v>
      </c>
      <c r="D69" s="50">
        <v>1338.8</v>
      </c>
      <c r="E69" s="32">
        <f t="shared" si="5"/>
        <v>26.776</v>
      </c>
      <c r="F69" s="33">
        <f>D69/D90*100</f>
        <v>0.105039397698382</v>
      </c>
    </row>
    <row r="70" spans="1:6">
      <c r="A70" s="13" t="s">
        <v>119</v>
      </c>
      <c r="B70" s="24" t="s">
        <v>120</v>
      </c>
      <c r="C70" s="23">
        <v>5000</v>
      </c>
      <c r="D70" s="23"/>
      <c r="E70" s="32">
        <f t="shared" si="5"/>
        <v>0</v>
      </c>
      <c r="F70" s="33">
        <f>D70/D90*100</f>
        <v>0</v>
      </c>
    </row>
    <row r="71" spans="1:6">
      <c r="A71" s="34" t="s">
        <v>10</v>
      </c>
      <c r="B71" s="43" t="s">
        <v>121</v>
      </c>
      <c r="C71" s="51">
        <v>5000</v>
      </c>
      <c r="D71" s="51"/>
      <c r="E71" s="32">
        <f t="shared" si="5"/>
        <v>0</v>
      </c>
      <c r="F71" s="33">
        <f>D71/D90*100</f>
        <v>0</v>
      </c>
    </row>
    <row r="72" spans="1:6">
      <c r="A72" s="29" t="s">
        <v>122</v>
      </c>
      <c r="B72" s="36" t="s">
        <v>123</v>
      </c>
      <c r="C72" s="31">
        <f>C73+C74</f>
        <v>7000</v>
      </c>
      <c r="D72" s="31">
        <f>D73+D74</f>
        <v>2901</v>
      </c>
      <c r="E72" s="32">
        <f t="shared" si="5"/>
        <v>41.4428571428571</v>
      </c>
      <c r="F72" s="33">
        <f>D72/D90*100</f>
        <v>0.227606283778761</v>
      </c>
    </row>
    <row r="73" ht="25.5" spans="1:6">
      <c r="A73" s="13" t="s">
        <v>6</v>
      </c>
      <c r="B73" s="24" t="s">
        <v>124</v>
      </c>
      <c r="C73" s="23">
        <v>2000</v>
      </c>
      <c r="D73" s="23"/>
      <c r="E73" s="32">
        <f t="shared" si="5"/>
        <v>0</v>
      </c>
      <c r="F73" s="33">
        <f>D73/D90*100</f>
        <v>0</v>
      </c>
    </row>
    <row r="74" spans="1:6">
      <c r="A74" s="13" t="s">
        <v>8</v>
      </c>
      <c r="B74" s="24" t="s">
        <v>125</v>
      </c>
      <c r="C74" s="23">
        <v>5000</v>
      </c>
      <c r="D74" s="23">
        <v>2901</v>
      </c>
      <c r="E74" s="32">
        <f t="shared" si="5"/>
        <v>58.02</v>
      </c>
      <c r="F74" s="33">
        <f>D74/D90*100</f>
        <v>0.227606283778761</v>
      </c>
    </row>
    <row r="75" spans="1:6">
      <c r="A75" s="29" t="s">
        <v>126</v>
      </c>
      <c r="B75" s="36" t="s">
        <v>127</v>
      </c>
      <c r="C75" s="31">
        <f>C76+C77+C78+C79</f>
        <v>19000</v>
      </c>
      <c r="D75" s="31">
        <f>D76+D77+D78+D79</f>
        <v>4731.28</v>
      </c>
      <c r="E75" s="32">
        <f t="shared" si="5"/>
        <v>24.9014736842105</v>
      </c>
      <c r="F75" s="33">
        <f>D75/D90*100</f>
        <v>0.371206155917538</v>
      </c>
    </row>
    <row r="76" spans="1:6">
      <c r="A76" s="13" t="s">
        <v>6</v>
      </c>
      <c r="B76" s="24" t="s">
        <v>128</v>
      </c>
      <c r="C76" s="19">
        <v>10000</v>
      </c>
      <c r="D76" s="19">
        <v>156.25</v>
      </c>
      <c r="E76" s="32">
        <f t="shared" si="5"/>
        <v>1.5625</v>
      </c>
      <c r="F76" s="33">
        <f>D76/D90*100</f>
        <v>0.012259042344168</v>
      </c>
    </row>
    <row r="77" ht="25.5" spans="1:6">
      <c r="A77" s="13" t="s">
        <v>8</v>
      </c>
      <c r="B77" s="24" t="s">
        <v>129</v>
      </c>
      <c r="C77" s="19">
        <v>0</v>
      </c>
      <c r="D77" s="19"/>
      <c r="E77" s="32" t="e">
        <f t="shared" si="5"/>
        <v>#DIV/0!</v>
      </c>
      <c r="F77" s="33">
        <f>D77/D90*100</f>
        <v>0</v>
      </c>
    </row>
    <row r="78" spans="1:6">
      <c r="A78" s="13" t="s">
        <v>130</v>
      </c>
      <c r="B78" s="24" t="s">
        <v>131</v>
      </c>
      <c r="C78" s="19">
        <v>5000</v>
      </c>
      <c r="D78" s="19">
        <v>4575.03</v>
      </c>
      <c r="E78" s="32">
        <f t="shared" si="5"/>
        <v>91.5006</v>
      </c>
      <c r="F78" s="33">
        <f>D78/D90*100</f>
        <v>0.35894711357337</v>
      </c>
    </row>
    <row r="79" spans="1:6">
      <c r="A79" s="13" t="s">
        <v>26</v>
      </c>
      <c r="B79" s="24" t="s">
        <v>132</v>
      </c>
      <c r="C79" s="19">
        <v>4000</v>
      </c>
      <c r="D79" s="19"/>
      <c r="E79" s="32">
        <f t="shared" si="5"/>
        <v>0</v>
      </c>
      <c r="F79" s="33">
        <f>D79/D90*100</f>
        <v>0</v>
      </c>
    </row>
    <row r="80" spans="1:6">
      <c r="A80" s="29" t="s">
        <v>133</v>
      </c>
      <c r="B80" s="42" t="s">
        <v>134</v>
      </c>
      <c r="C80" s="31">
        <f>C81+C82+C83+C84</f>
        <v>13000</v>
      </c>
      <c r="D80" s="31">
        <f>D81+D82+D83+D84</f>
        <v>8000</v>
      </c>
      <c r="E80" s="32">
        <f t="shared" si="5"/>
        <v>61.5384615384615</v>
      </c>
      <c r="F80" s="33">
        <f>D80/D90*100</f>
        <v>0.627662968021404</v>
      </c>
    </row>
    <row r="81" spans="1:6">
      <c r="A81" s="13" t="s">
        <v>6</v>
      </c>
      <c r="B81" s="52" t="s">
        <v>135</v>
      </c>
      <c r="C81" s="19">
        <v>8000</v>
      </c>
      <c r="D81" s="19">
        <v>8000</v>
      </c>
      <c r="E81" s="32">
        <f t="shared" si="5"/>
        <v>100</v>
      </c>
      <c r="F81" s="33">
        <f>D81/D90*100</f>
        <v>0.627662968021404</v>
      </c>
    </row>
    <row r="82" spans="1:6">
      <c r="A82" s="13" t="s">
        <v>10</v>
      </c>
      <c r="B82" s="24" t="s">
        <v>136</v>
      </c>
      <c r="C82" s="19">
        <v>0</v>
      </c>
      <c r="D82" s="19">
        <v>0</v>
      </c>
      <c r="E82" s="32" t="e">
        <f t="shared" si="5"/>
        <v>#DIV/0!</v>
      </c>
      <c r="F82" s="33">
        <f>D82/D90*100</f>
        <v>0</v>
      </c>
    </row>
    <row r="83" spans="1:6">
      <c r="A83" s="13" t="s">
        <v>33</v>
      </c>
      <c r="B83" s="24" t="s">
        <v>137</v>
      </c>
      <c r="C83" s="19">
        <v>3000</v>
      </c>
      <c r="D83" s="19"/>
      <c r="E83" s="32">
        <f t="shared" si="5"/>
        <v>0</v>
      </c>
      <c r="F83" s="33">
        <f>D83/D90*100</f>
        <v>0</v>
      </c>
    </row>
    <row r="84" ht="25.5" spans="1:6">
      <c r="A84" s="13" t="s">
        <v>35</v>
      </c>
      <c r="B84" s="24" t="s">
        <v>138</v>
      </c>
      <c r="C84" s="19">
        <v>2000</v>
      </c>
      <c r="D84" s="19"/>
      <c r="E84" s="32">
        <f t="shared" si="5"/>
        <v>0</v>
      </c>
      <c r="F84" s="33">
        <f>D84/D90*100</f>
        <v>0</v>
      </c>
    </row>
    <row r="85" spans="1:6">
      <c r="A85" s="29" t="s">
        <v>139</v>
      </c>
      <c r="B85" s="36" t="s">
        <v>140</v>
      </c>
      <c r="C85" s="31">
        <f>C86</f>
        <v>1000</v>
      </c>
      <c r="D85" s="31">
        <f>D86</f>
        <v>0</v>
      </c>
      <c r="E85" s="32">
        <f t="shared" si="5"/>
        <v>0</v>
      </c>
      <c r="F85" s="33">
        <f>D85/D90*100</f>
        <v>0</v>
      </c>
    </row>
    <row r="86" ht="25.5" spans="1:6">
      <c r="A86" s="13" t="s">
        <v>6</v>
      </c>
      <c r="B86" s="24" t="s">
        <v>141</v>
      </c>
      <c r="C86" s="19">
        <v>1000</v>
      </c>
      <c r="D86" s="19"/>
      <c r="E86" s="32">
        <f t="shared" si="5"/>
        <v>0</v>
      </c>
      <c r="F86" s="33">
        <f>D86/D90*100</f>
        <v>0</v>
      </c>
    </row>
    <row r="87" ht="25.5" spans="1:6">
      <c r="A87" s="29" t="s">
        <v>142</v>
      </c>
      <c r="B87" s="36" t="s">
        <v>143</v>
      </c>
      <c r="C87" s="31">
        <v>2000</v>
      </c>
      <c r="D87" s="31"/>
      <c r="E87" s="32">
        <f t="shared" si="5"/>
        <v>0</v>
      </c>
      <c r="F87" s="33">
        <f>D87/D90*100</f>
        <v>0</v>
      </c>
    </row>
    <row r="88" spans="1:6">
      <c r="A88" s="29" t="s">
        <v>144</v>
      </c>
      <c r="B88" s="36" t="s">
        <v>145</v>
      </c>
      <c r="C88" s="31">
        <v>20000</v>
      </c>
      <c r="D88" s="31">
        <v>0</v>
      </c>
      <c r="E88" s="32">
        <f t="shared" si="5"/>
        <v>0</v>
      </c>
      <c r="F88" s="33">
        <f>D88/D90*100</f>
        <v>0</v>
      </c>
    </row>
    <row r="89" ht="25.5" spans="1:6">
      <c r="A89" s="29" t="s">
        <v>146</v>
      </c>
      <c r="B89" s="42" t="s">
        <v>147</v>
      </c>
      <c r="C89" s="31"/>
      <c r="D89" s="31"/>
      <c r="E89" s="32" t="e">
        <f t="shared" si="5"/>
        <v>#DIV/0!</v>
      </c>
      <c r="F89" s="33">
        <f>D89/D90*100</f>
        <v>0</v>
      </c>
    </row>
    <row r="90" spans="1:6">
      <c r="A90" s="25"/>
      <c r="B90" s="26" t="s">
        <v>148</v>
      </c>
      <c r="C90" s="27">
        <f>C28+C34+C61+C72+C75+C80+C85+C87+C88</f>
        <v>1367197.3</v>
      </c>
      <c r="D90" s="27">
        <f>D28+D34+D61+D72+D75+D80+D85+D87+D88</f>
        <v>1274569.38</v>
      </c>
      <c r="E90" s="32">
        <f t="shared" si="5"/>
        <v>93.2249778433588</v>
      </c>
      <c r="F90" s="33">
        <f>D90/D90*100</f>
        <v>100</v>
      </c>
    </row>
    <row r="91" ht="38.25" spans="1:9">
      <c r="A91" s="53"/>
      <c r="B91" s="54" t="s">
        <v>149</v>
      </c>
      <c r="C91" s="55"/>
      <c r="D91" s="55"/>
      <c r="E91" s="56"/>
      <c r="F91" s="57"/>
      <c r="I91" s="5"/>
    </row>
  </sheetData>
  <mergeCells count="1">
    <mergeCell ref="A1:F1"/>
  </mergeCells>
  <pageMargins left="0.393055555555556" right="0.118055555555556" top="0.471527777777778" bottom="0.590277777777778" header="0" footer="0"/>
  <pageSetup paperSize="9" scale="95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terms:modified xsi:type="dcterms:W3CDTF">2017-03-13T12:20:54Z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</Properties>
</file>