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0" windowHeight="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List1!$A$1:$F$84</definedName>
  </definedNames>
  <calcPr calcId="152511"/>
</workbook>
</file>

<file path=xl/calcChain.xml><?xml version="1.0" encoding="utf-8"?>
<calcChain xmlns="http://schemas.openxmlformats.org/spreadsheetml/2006/main">
  <c r="D34" i="1" l="1"/>
  <c r="D31" i="1"/>
  <c r="F26" i="1"/>
  <c r="F25" i="1"/>
  <c r="D5" i="1"/>
  <c r="D13" i="1"/>
  <c r="E52" i="1" l="1"/>
  <c r="E53" i="1"/>
  <c r="E37" i="1"/>
  <c r="E38" i="1"/>
  <c r="E40" i="1"/>
  <c r="E41" i="1"/>
  <c r="E44" i="1"/>
  <c r="E45" i="1"/>
  <c r="E48" i="1"/>
  <c r="F16" i="1" l="1"/>
  <c r="D43" i="1"/>
  <c r="D35" i="1"/>
  <c r="C35" i="1"/>
  <c r="C5" i="1"/>
  <c r="C43" i="1"/>
  <c r="C49" i="1"/>
  <c r="E51" i="1"/>
  <c r="E50" i="1"/>
  <c r="D49" i="1"/>
  <c r="D47" i="1"/>
  <c r="E47" i="1" s="1"/>
  <c r="E36" i="1"/>
  <c r="E43" i="1" l="1"/>
  <c r="C34" i="1"/>
  <c r="E49" i="1"/>
  <c r="D30" i="1"/>
  <c r="D18" i="1"/>
  <c r="F11" i="1"/>
  <c r="C13" i="1"/>
  <c r="C18" i="1"/>
  <c r="D22" i="1" l="1"/>
  <c r="D24" i="1"/>
  <c r="F21" i="1"/>
  <c r="F8" i="1"/>
  <c r="F9" i="1"/>
  <c r="F10" i="1"/>
  <c r="F12" i="1"/>
  <c r="E19" i="1"/>
  <c r="E21" i="1"/>
  <c r="E72" i="1"/>
  <c r="F20" i="1" l="1"/>
  <c r="F15" i="1"/>
  <c r="F7" i="1"/>
  <c r="C73" i="1"/>
  <c r="D68" i="1"/>
  <c r="C68" i="1"/>
  <c r="C58" i="1"/>
  <c r="D55" i="1"/>
  <c r="C55" i="1"/>
  <c r="C24" i="1"/>
  <c r="E29" i="1" l="1"/>
  <c r="E28" i="1"/>
  <c r="D58" i="1"/>
  <c r="D54" i="1" s="1"/>
  <c r="C30" i="1" l="1"/>
  <c r="D78" i="1" l="1"/>
  <c r="C78" i="1"/>
  <c r="E27" i="1" l="1"/>
  <c r="E31" i="1"/>
  <c r="E57" i="1"/>
  <c r="E60" i="1"/>
  <c r="E61" i="1"/>
  <c r="E62" i="1"/>
  <c r="E63" i="1"/>
  <c r="E66" i="1"/>
  <c r="E67" i="1"/>
  <c r="E69" i="1"/>
  <c r="E71" i="1"/>
  <c r="E76" i="1"/>
  <c r="E77" i="1"/>
  <c r="E78" i="1"/>
  <c r="E79" i="1"/>
  <c r="E80" i="1"/>
  <c r="E81" i="1"/>
  <c r="E14" i="1"/>
  <c r="E15" i="1"/>
  <c r="E4" i="1"/>
  <c r="E6" i="1"/>
  <c r="E3" i="1"/>
  <c r="D73" i="1"/>
  <c r="D65" i="1"/>
  <c r="C65" i="1"/>
  <c r="C54" i="1"/>
  <c r="E24" i="1"/>
  <c r="E18" i="1" l="1"/>
  <c r="D83" i="1"/>
  <c r="F13" i="1"/>
  <c r="E65" i="1"/>
  <c r="E68" i="1"/>
  <c r="E73" i="1"/>
  <c r="E5" i="1"/>
  <c r="E13" i="1"/>
  <c r="E58" i="1"/>
  <c r="E55" i="1"/>
  <c r="C83" i="1"/>
  <c r="E54" i="1"/>
  <c r="E34" i="1"/>
  <c r="E30" i="1"/>
  <c r="E35" i="1"/>
  <c r="C22" i="1"/>
  <c r="F77" i="1" l="1"/>
  <c r="F75" i="1"/>
  <c r="F72" i="1"/>
  <c r="F70" i="1"/>
  <c r="F67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1" i="1"/>
  <c r="F29" i="1"/>
  <c r="F27" i="1"/>
  <c r="F79" i="1"/>
  <c r="F76" i="1"/>
  <c r="F74" i="1"/>
  <c r="F71" i="1"/>
  <c r="F69" i="1"/>
  <c r="F66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4" i="1"/>
  <c r="F28" i="1"/>
  <c r="J22" i="1"/>
  <c r="F68" i="1"/>
  <c r="F24" i="1"/>
  <c r="F65" i="1"/>
  <c r="F78" i="1"/>
  <c r="F80" i="1"/>
  <c r="F30" i="1"/>
  <c r="F81" i="1"/>
  <c r="F73" i="1"/>
  <c r="F17" i="1"/>
  <c r="F5" i="1"/>
  <c r="F18" i="1"/>
  <c r="F4" i="1"/>
  <c r="F3" i="1"/>
  <c r="E83" i="1"/>
  <c r="F83" i="1" l="1"/>
  <c r="F22" i="1"/>
</calcChain>
</file>

<file path=xl/sharedStrings.xml><?xml version="1.0" encoding="utf-8"?>
<sst xmlns="http://schemas.openxmlformats.org/spreadsheetml/2006/main" count="167" uniqueCount="138">
  <si>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</si>
  <si>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</si>
  <si>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</si>
  <si>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</si>
  <si>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</si>
  <si>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</si>
  <si>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</si>
  <si>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</si>
  <si>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</si>
  <si>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</si>
  <si>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</si>
  <si>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</si>
  <si>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</si>
  <si>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</si>
  <si>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</si>
  <si>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</si>
  <si>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</si>
  <si>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</si>
  <si>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</si>
  <si>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</si>
  <si>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</si>
  <si>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</si>
  <si>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za rad tijela Turističke zajednice</t>
  </si>
  <si>
    <t>II.</t>
  </si>
  <si>
    <t>DIZAJN VRIJEDNOSTI</t>
  </si>
  <si>
    <t>1.1.</t>
  </si>
  <si>
    <t xml:space="preserve">Sportske manifestacije </t>
  </si>
  <si>
    <t>Ekološke manifestacije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</si>
  <si>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</si>
  <si>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</si>
  <si>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</si>
  <si>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</si>
  <si>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</si>
  <si>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</si>
  <si>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1.4.</t>
  </si>
  <si>
    <t>Internet stranice i upravljanje Internet stranicama</t>
  </si>
  <si>
    <t>Offline komunikacije</t>
  </si>
  <si>
    <t>2.1.</t>
  </si>
  <si>
    <t>Oglašavaje u promotivnim kampanjama javnog i privatnog sektora</t>
  </si>
  <si>
    <t>2.2.</t>
  </si>
  <si>
    <t>Opće oglašavanje (Oglašavanje u tisku, TV oglašavanje…)</t>
  </si>
  <si>
    <t>2.3.</t>
  </si>
  <si>
    <t>Brošure i ostali tiskani materijali</t>
  </si>
  <si>
    <t>2.4.</t>
  </si>
  <si>
    <t>Suveniri i promo materijali</t>
  </si>
  <si>
    <t>2.5.</t>
  </si>
  <si>
    <t>Info table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</si>
  <si>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</si>
  <si>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</si>
  <si>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</si>
  <si>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</si>
  <si>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</si>
  <si>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</si>
  <si>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</si>
  <si>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 xml:space="preserve">Koordinacija subjekata koji su neposredno ili posredno uključeni u turistički promet radi </t>
  </si>
  <si>
    <t xml:space="preserve">3. </t>
  </si>
  <si>
    <t>VI.</t>
  </si>
  <si>
    <t>MARKETINŠKA INFRASTRUKTURA</t>
  </si>
  <si>
    <t>Proizvodnja multimedijalnih materijala</t>
  </si>
  <si>
    <t xml:space="preserve">Formiranje baze podataka 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</si>
  <si>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</si>
  <si>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</si>
  <si>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</si>
  <si>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</si>
  <si>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Projekti poticanje i pomaganje razvoja turizma na područjima koja nisu turistički razvijena</t>
  </si>
  <si>
    <t>VIII.</t>
  </si>
  <si>
    <r>
      <t xml:space="preserve">OSTALO </t>
    </r>
    <r>
      <rPr>
        <sz val="10"/>
        <rFont val="Calibri"/>
        <family val="2"/>
        <charset val="238"/>
        <scheme val="minor"/>
      </rPr>
      <t>(planovi razvoja turizma, strateški marketing planovi i ostalo)</t>
    </r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</si>
  <si>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</si>
  <si>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</si>
  <si>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</si>
  <si>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</si>
  <si>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</si>
  <si>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PRIJENOS VIŠKA U IDUĆU GODINU - POKRIVANJE MANJKA U IDUĆUJ GODINI (SVEUKUPNI PRIHODI UMANJENI ZA SVEUKUPNE RASHODE)</t>
  </si>
  <si>
    <t>Smeđa signalizacija</t>
  </si>
  <si>
    <t>Kulturno-zabavne :</t>
  </si>
  <si>
    <t>2.1.2.</t>
  </si>
  <si>
    <t>2.1.3.</t>
  </si>
  <si>
    <t>2.1.4.</t>
  </si>
  <si>
    <t xml:space="preserve">Sajam cvijeća </t>
  </si>
  <si>
    <t>PLAN 2015</t>
  </si>
  <si>
    <t>za programske aktivnosti -SISCIA JAZZ CLUB</t>
  </si>
  <si>
    <t xml:space="preserve">Sponzori i transferi </t>
  </si>
  <si>
    <t>Potpora HTZ</t>
  </si>
  <si>
    <t>Potpora Ministarstva turizma</t>
  </si>
  <si>
    <t xml:space="preserve">Potpora Turističke zajednice Sisačko-moslavačke </t>
  </si>
  <si>
    <t>Rashodi za funkcioniranje ureda</t>
  </si>
  <si>
    <t>Nagrade i priznaja (Zlatna Victoria i dr.)</t>
  </si>
  <si>
    <t>Manifestacije-organizacija i upravljanje  destinacijom i potpora razvoju DMO i DMK</t>
  </si>
  <si>
    <t>Božić u gradu 2014</t>
  </si>
  <si>
    <t>Božić u gradu 2015</t>
  </si>
  <si>
    <t xml:space="preserve">Ostale manifestacije </t>
  </si>
  <si>
    <t>Poticanje i sudjelovanje u uređenju grada/općine/mjesta/ (osim izgradnje komunalne infrastrukture)</t>
  </si>
  <si>
    <t>2.1.5.</t>
  </si>
  <si>
    <t>2.1.6.</t>
  </si>
  <si>
    <t xml:space="preserve">Vlastiti prihod </t>
  </si>
  <si>
    <t>4.1.</t>
  </si>
  <si>
    <t>4.2.</t>
  </si>
  <si>
    <t>6.1.</t>
  </si>
  <si>
    <t>6.2.</t>
  </si>
  <si>
    <t>6.3.</t>
  </si>
  <si>
    <t>Pravne usluge</t>
  </si>
  <si>
    <t>Usluga knjigovodstvenog servisa</t>
  </si>
  <si>
    <t>Potpora manifestacijama ekološke  tematike</t>
  </si>
  <si>
    <t>Bojevi za Sisak</t>
  </si>
  <si>
    <t>2.2.1.</t>
  </si>
  <si>
    <t>2.4.1.</t>
  </si>
  <si>
    <t>Studijsko putovanje članova Turističkog vijeća</t>
  </si>
  <si>
    <t>2.2.2.</t>
  </si>
  <si>
    <t>za programske aktivnosti - SISAČKI SAJAM CVIJEĆA</t>
  </si>
  <si>
    <t>3.3.</t>
  </si>
  <si>
    <t>3.4.</t>
  </si>
  <si>
    <t>za programske aktivnosti - Dan sela Čigoć</t>
  </si>
  <si>
    <t>3.5.</t>
  </si>
  <si>
    <t>3.6.</t>
  </si>
  <si>
    <t>za programske aktivnosti - Kupske noći</t>
  </si>
  <si>
    <t>za programske aktivnosti - Industrijska baština - Drugo lice Siska (Festival piva)</t>
  </si>
  <si>
    <t>Projekt industrijska baština - Drugo lice Siska (Festival piva)</t>
  </si>
  <si>
    <t xml:space="preserve">Potpore manifestacijama (suorganizacija s drugim subjektima te donacije drugima za manifestacije) - kroz projekt Sisak kroz 4 godišnja doba
Dani sela Čigoč
</t>
  </si>
  <si>
    <t>Cikloturizam</t>
  </si>
  <si>
    <t>Potpora manifestacijama sportske tematike ("Šikljada")</t>
  </si>
  <si>
    <t>2.4.2.</t>
  </si>
  <si>
    <t>Projekt zeleno-plava Hrvatska (PPS Destinacija Zeleno-plava oaza)</t>
  </si>
  <si>
    <t>FINANCIJSKI PLAN TZG SISKA  ZA 2016.g.</t>
  </si>
  <si>
    <t>PLAN 2016</t>
  </si>
  <si>
    <t>3.7.</t>
  </si>
  <si>
    <t>za programske aktivnosti - Božić u gradu</t>
  </si>
  <si>
    <t>za programske aktivnosti - povrat na ime uplaćene boravišne pristojbe - turistička infrastruktura</t>
  </si>
  <si>
    <t>indeks     PLAN 2016/ PLAN 2015</t>
  </si>
  <si>
    <t>Božić u gradu 2016</t>
  </si>
  <si>
    <t>2.2.3.</t>
  </si>
  <si>
    <t>Sportska događanja vezana uz rijeku Kupu</t>
  </si>
  <si>
    <t>Nabavka štandova za manifestacije</t>
  </si>
  <si>
    <t>2.1.1.</t>
  </si>
  <si>
    <t>2.1.7.</t>
  </si>
  <si>
    <t>Festival hrane i kuharica autohtonih jela</t>
  </si>
  <si>
    <t>Hrvatski telekom - Solarni kutak za odmor</t>
  </si>
  <si>
    <t>Solarni kutak za odmor</t>
  </si>
  <si>
    <t>indeks     PLAN 2015/ PLAN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</si>
</sst>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rgb="FF00009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1" fillId="0" borderId="1" xfId="0" applyNumberFormat="1" applyFont="1" applyFill="1" applyBorder="1"/>
    <xf numFmtId="4" fontId="5" fillId="0" borderId="1" xfId="0" applyNumberFormat="1" applyFont="1" applyFill="1" applyBorder="1"/>
    <xf numFmtId="4" fontId="6" fillId="0" borderId="1" xfId="0" applyNumberFormat="1" applyFont="1" applyBorder="1"/>
    <xf numFmtId="4" fontId="1" fillId="5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/>
    <xf numFmtId="4" fontId="2" fillId="0" borderId="0" xfId="0" applyNumberFormat="1" applyFont="1"/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/>
    <xf numFmtId="1" fontId="1" fillId="2" borderId="1" xfId="0" applyNumberFormat="1" applyFont="1" applyFill="1" applyBorder="1"/>
    <xf numFmtId="1" fontId="2" fillId="0" borderId="0" xfId="0" applyNumberFormat="1" applyFont="1"/>
    <xf numFmtId="1" fontId="2" fillId="6" borderId="1" xfId="0" applyNumberFormat="1" applyFont="1" applyFill="1" applyBorder="1"/>
    <xf numFmtId="0" fontId="6" fillId="0" borderId="1" xfId="0" applyFont="1" applyFill="1" applyBorder="1" applyAlignment="1">
      <alignment horizontal="left" wrapText="1" indent="1"/>
    </xf>
    <xf numFmtId="2" fontId="1" fillId="3" borderId="1" xfId="0" applyNumberFormat="1" applyFont="1" applyFill="1" applyBorder="1"/>
    <xf numFmtId="2" fontId="2" fillId="0" borderId="1" xfId="0" applyNumberFormat="1" applyFont="1" applyBorder="1"/>
    <xf numFmtId="2" fontId="1" fillId="0" borderId="1" xfId="0" applyNumberFormat="1" applyFont="1" applyFill="1" applyBorder="1"/>
    <xf numFmtId="2" fontId="1" fillId="2" borderId="1" xfId="0" applyNumberFormat="1" applyFont="1" applyFill="1" applyBorder="1"/>
    <xf numFmtId="0" fontId="10" fillId="0" borderId="0" xfId="0" applyFont="1"/>
    <xf numFmtId="14" fontId="5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/>
    <xf numFmtId="0" fontId="6" fillId="0" borderId="1" xfId="0" applyFont="1" applyFill="1" applyBorder="1" applyAlignment="1">
      <alignment horizontal="left" wrapText="1"/>
    </xf>
    <xf numFmtId="2" fontId="1" fillId="5" borderId="1" xfId="0" applyNumberFormat="1" applyFont="1" applyFill="1" applyBorder="1"/>
    <xf numFmtId="0" fontId="5" fillId="0" borderId="1" xfId="0" applyFont="1" applyFill="1" applyBorder="1" applyAlignment="1">
      <alignment horizontal="left" wrapText="1" indent="1"/>
    </xf>
    <xf numFmtId="1" fontId="1" fillId="3" borderId="1" xfId="0" applyNumberFormat="1" applyFont="1" applyFill="1" applyBorder="1"/>
    <xf numFmtId="0" fontId="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topLeftCell="A72" zoomScaleNormal="100" workbookViewId="0">
      <selection activeCell="I42" sqref="I42"/>
    </sheetView>
  </sheetViews>
  <sheetFormatPr defaultRowHeight="12.75" x14ac:dyDescent="0.2"/>
  <cols>
    <col min="1" max="1" width="7.85546875" style="22" bestFit="1" customWidth="1"/>
    <col min="2" max="2" width="51.5703125" style="10" bestFit="1" customWidth="1"/>
    <col min="3" max="4" width="11.28515625" style="42" bestFit="1" customWidth="1"/>
    <col min="5" max="5" width="11.28515625" style="46" customWidth="1"/>
    <col min="6" max="6" width="9.7109375" style="5" customWidth="1"/>
    <col min="7" max="9" width="9.140625" style="5"/>
    <col min="10" max="10" width="9.85546875" style="5" bestFit="1" customWidth="1"/>
    <col min="11" max="16384" width="9.140625" style="5"/>
  </cols>
  <sheetData>
    <row r="1" spans="1:6" ht="25.5" customHeight="1" x14ac:dyDescent="0.3">
      <c r="A1" s="60" t="s">
        <v>122</v>
      </c>
      <c r="B1" s="61"/>
      <c r="C1" s="61"/>
      <c r="D1" s="61"/>
      <c r="E1" s="61"/>
      <c r="F1" s="61"/>
    </row>
    <row r="2" spans="1:6" s="2" customFormat="1" ht="38.25" x14ac:dyDescent="0.2">
      <c r="A2" s="1"/>
      <c r="B2" s="1" t="s">
        <v>1</v>
      </c>
      <c r="C2" s="30" t="s">
        <v>79</v>
      </c>
      <c r="D2" s="30" t="s">
        <v>123</v>
      </c>
      <c r="E2" s="43" t="s">
        <v>137</v>
      </c>
      <c r="F2" s="1" t="s">
        <v>2</v>
      </c>
    </row>
    <row r="3" spans="1:6" x14ac:dyDescent="0.2">
      <c r="A3" s="3" t="s">
        <v>3</v>
      </c>
      <c r="B3" s="4" t="s">
        <v>4</v>
      </c>
      <c r="C3" s="31">
        <v>80000</v>
      </c>
      <c r="D3" s="31">
        <v>80000</v>
      </c>
      <c r="E3" s="44">
        <f>D3/C3*100</f>
        <v>100</v>
      </c>
      <c r="F3" s="50">
        <f>D3/D22*100</f>
        <v>6.359300476947535</v>
      </c>
    </row>
    <row r="4" spans="1:6" x14ac:dyDescent="0.2">
      <c r="A4" s="3" t="s">
        <v>5</v>
      </c>
      <c r="B4" s="4" t="s">
        <v>6</v>
      </c>
      <c r="C4" s="31">
        <v>550000</v>
      </c>
      <c r="D4" s="31">
        <v>400000</v>
      </c>
      <c r="E4" s="44">
        <f t="shared" ref="E4:E21" si="0">D4/C4*100</f>
        <v>72.727272727272734</v>
      </c>
      <c r="F4" s="50">
        <f>D4/D22*100</f>
        <v>31.796502384737678</v>
      </c>
    </row>
    <row r="5" spans="1:6" x14ac:dyDescent="0.2">
      <c r="A5" s="3" t="s">
        <v>7</v>
      </c>
      <c r="B5" s="4" t="s">
        <v>8</v>
      </c>
      <c r="C5" s="31">
        <f>C6+C7+C8+C9+C10+C12+C11</f>
        <v>92939.55</v>
      </c>
      <c r="D5" s="31">
        <f>D6+D7+D8+D9+D10+D12+D11</f>
        <v>138000</v>
      </c>
      <c r="E5" s="44">
        <f t="shared" si="0"/>
        <v>148.48361112142248</v>
      </c>
      <c r="F5" s="50">
        <f>D5/D22*100</f>
        <v>10.969793322734498</v>
      </c>
    </row>
    <row r="6" spans="1:6" x14ac:dyDescent="0.2">
      <c r="A6" s="3" t="s">
        <v>9</v>
      </c>
      <c r="B6" s="23" t="s">
        <v>80</v>
      </c>
      <c r="C6" s="32">
        <v>24000</v>
      </c>
      <c r="D6" s="32">
        <v>24000</v>
      </c>
      <c r="E6" s="44">
        <f t="shared" si="0"/>
        <v>100</v>
      </c>
      <c r="F6" s="50"/>
    </row>
    <row r="7" spans="1:6" x14ac:dyDescent="0.2">
      <c r="A7" s="3" t="s">
        <v>10</v>
      </c>
      <c r="B7" s="6" t="s">
        <v>108</v>
      </c>
      <c r="C7" s="33">
        <v>25000</v>
      </c>
      <c r="D7" s="33">
        <v>0</v>
      </c>
      <c r="E7" s="44">
        <v>100</v>
      </c>
      <c r="F7" s="50">
        <f>D7/D24*100</f>
        <v>0</v>
      </c>
    </row>
    <row r="8" spans="1:6" ht="25.5" x14ac:dyDescent="0.2">
      <c r="A8" s="3" t="s">
        <v>109</v>
      </c>
      <c r="B8" s="6" t="s">
        <v>126</v>
      </c>
      <c r="C8" s="33">
        <v>23070.6</v>
      </c>
      <c r="D8" s="33">
        <v>24000</v>
      </c>
      <c r="E8" s="44">
        <v>100</v>
      </c>
      <c r="F8" s="50">
        <f>D8/D25*100</f>
        <v>5.4010261949770451</v>
      </c>
    </row>
    <row r="9" spans="1:6" x14ac:dyDescent="0.2">
      <c r="A9" s="3" t="s">
        <v>110</v>
      </c>
      <c r="B9" s="6" t="s">
        <v>111</v>
      </c>
      <c r="C9" s="33">
        <v>4598</v>
      </c>
      <c r="D9" s="33">
        <v>0</v>
      </c>
      <c r="E9" s="44">
        <v>100</v>
      </c>
      <c r="F9" s="50">
        <f>D9/D26*100</f>
        <v>0</v>
      </c>
    </row>
    <row r="10" spans="1:6" x14ac:dyDescent="0.2">
      <c r="A10" s="3" t="s">
        <v>112</v>
      </c>
      <c r="B10" s="6" t="s">
        <v>114</v>
      </c>
      <c r="C10" s="33">
        <v>1435</v>
      </c>
      <c r="D10" s="33">
        <v>30000</v>
      </c>
      <c r="E10" s="44">
        <v>100</v>
      </c>
      <c r="F10" s="50">
        <f>D10/D27*100</f>
        <v>750</v>
      </c>
    </row>
    <row r="11" spans="1:6" ht="25.5" x14ac:dyDescent="0.2">
      <c r="A11" s="3" t="s">
        <v>113</v>
      </c>
      <c r="B11" s="6" t="s">
        <v>115</v>
      </c>
      <c r="C11" s="33">
        <v>14835.95</v>
      </c>
      <c r="D11" s="33">
        <v>30000</v>
      </c>
      <c r="E11" s="44">
        <v>100</v>
      </c>
      <c r="F11" s="50">
        <f>D11/D27*100</f>
        <v>750</v>
      </c>
    </row>
    <row r="12" spans="1:6" x14ac:dyDescent="0.2">
      <c r="A12" s="3" t="s">
        <v>124</v>
      </c>
      <c r="B12" s="6" t="s">
        <v>125</v>
      </c>
      <c r="C12" s="33">
        <v>0</v>
      </c>
      <c r="D12" s="33">
        <v>30000</v>
      </c>
      <c r="E12" s="44">
        <v>100</v>
      </c>
      <c r="F12" s="50">
        <f>D12/D28*100</f>
        <v>136.36363636363635</v>
      </c>
    </row>
    <row r="13" spans="1:6" x14ac:dyDescent="0.2">
      <c r="A13" s="3" t="s">
        <v>11</v>
      </c>
      <c r="B13" s="4" t="s">
        <v>12</v>
      </c>
      <c r="C13" s="31">
        <f>C14+C15</f>
        <v>565000</v>
      </c>
      <c r="D13" s="31">
        <f>D14+D15+D16</f>
        <v>580000</v>
      </c>
      <c r="E13" s="44">
        <f t="shared" si="0"/>
        <v>102.65486725663717</v>
      </c>
      <c r="F13" s="50">
        <f>D13/D22*100</f>
        <v>46.104928457869633</v>
      </c>
    </row>
    <row r="14" spans="1:6" x14ac:dyDescent="0.2">
      <c r="A14" s="3" t="s">
        <v>95</v>
      </c>
      <c r="B14" s="24" t="s">
        <v>94</v>
      </c>
      <c r="C14" s="34">
        <v>215000</v>
      </c>
      <c r="D14" s="34">
        <v>150000</v>
      </c>
      <c r="E14" s="44">
        <f t="shared" si="0"/>
        <v>69.767441860465112</v>
      </c>
      <c r="F14" s="50"/>
    </row>
    <row r="15" spans="1:6" x14ac:dyDescent="0.2">
      <c r="A15" s="3" t="s">
        <v>96</v>
      </c>
      <c r="B15" s="24" t="s">
        <v>81</v>
      </c>
      <c r="C15" s="34">
        <v>350000</v>
      </c>
      <c r="D15" s="34">
        <v>400000</v>
      </c>
      <c r="E15" s="44">
        <f t="shared" si="0"/>
        <v>114.28571428571428</v>
      </c>
      <c r="F15" s="50">
        <f t="shared" ref="F15" si="1">D15/D24*100</f>
        <v>69.084628670120892</v>
      </c>
    </row>
    <row r="16" spans="1:6" x14ac:dyDescent="0.2">
      <c r="A16" s="3"/>
      <c r="B16" s="24" t="s">
        <v>135</v>
      </c>
      <c r="C16" s="34">
        <v>0</v>
      </c>
      <c r="D16" s="34">
        <v>30000</v>
      </c>
      <c r="E16" s="44">
        <v>0</v>
      </c>
      <c r="F16" s="50">
        <f t="shared" ref="F16" si="2">D16/D25*100</f>
        <v>6.7512827437213065</v>
      </c>
    </row>
    <row r="17" spans="1:10" ht="25.5" x14ac:dyDescent="0.2">
      <c r="A17" s="3" t="s">
        <v>13</v>
      </c>
      <c r="B17" s="7" t="s">
        <v>14</v>
      </c>
      <c r="C17" s="31">
        <v>0</v>
      </c>
      <c r="D17" s="31">
        <v>0</v>
      </c>
      <c r="E17" s="44"/>
      <c r="F17" s="50">
        <f>D17/D22*100</f>
        <v>0</v>
      </c>
    </row>
    <row r="18" spans="1:10" x14ac:dyDescent="0.2">
      <c r="A18" s="3" t="s">
        <v>15</v>
      </c>
      <c r="B18" s="4" t="s">
        <v>16</v>
      </c>
      <c r="C18" s="31">
        <f>C19+C20+C21</f>
        <v>48000</v>
      </c>
      <c r="D18" s="31">
        <f>D19+D20+D21</f>
        <v>60000</v>
      </c>
      <c r="E18" s="44">
        <f t="shared" si="0"/>
        <v>125</v>
      </c>
      <c r="F18" s="50">
        <f>D18/D22*100</f>
        <v>4.7694753577106521</v>
      </c>
    </row>
    <row r="19" spans="1:10" x14ac:dyDescent="0.2">
      <c r="A19" s="3" t="s">
        <v>97</v>
      </c>
      <c r="B19" s="24" t="s">
        <v>82</v>
      </c>
      <c r="C19" s="34">
        <v>8000</v>
      </c>
      <c r="D19" s="34">
        <v>20000</v>
      </c>
      <c r="E19" s="44">
        <f t="shared" si="0"/>
        <v>250</v>
      </c>
      <c r="F19" s="50"/>
    </row>
    <row r="20" spans="1:10" x14ac:dyDescent="0.2">
      <c r="A20" s="3" t="s">
        <v>98</v>
      </c>
      <c r="B20" s="24" t="s">
        <v>83</v>
      </c>
      <c r="C20" s="34">
        <v>0</v>
      </c>
      <c r="D20" s="34">
        <v>0</v>
      </c>
      <c r="E20" s="44">
        <v>0</v>
      </c>
      <c r="F20" s="50">
        <f t="shared" ref="F20:F21" si="3">D20/D24*100</f>
        <v>0</v>
      </c>
    </row>
    <row r="21" spans="1:10" x14ac:dyDescent="0.2">
      <c r="A21" s="3" t="s">
        <v>99</v>
      </c>
      <c r="B21" s="24" t="s">
        <v>84</v>
      </c>
      <c r="C21" s="34">
        <v>40000</v>
      </c>
      <c r="D21" s="34">
        <v>40000</v>
      </c>
      <c r="E21" s="44">
        <f t="shared" si="0"/>
        <v>100</v>
      </c>
      <c r="F21" s="50">
        <f t="shared" si="3"/>
        <v>9.0017103249617421</v>
      </c>
    </row>
    <row r="22" spans="1:10" ht="26.25" customHeight="1" x14ac:dyDescent="0.2">
      <c r="A22" s="8"/>
      <c r="B22" s="9" t="s">
        <v>17</v>
      </c>
      <c r="C22" s="35">
        <f>SUM(C3+C4+C5+C13+C17+C18)</f>
        <v>1335939.55</v>
      </c>
      <c r="D22" s="35">
        <f>D3+D4+D5+D13+D17+D18</f>
        <v>1258000</v>
      </c>
      <c r="E22" s="45">
        <v>80</v>
      </c>
      <c r="F22" s="45">
        <f>F3+F4+F5+F13+F17+F18</f>
        <v>99.999999999999986</v>
      </c>
      <c r="J22" s="42">
        <f>D22-D83</f>
        <v>0</v>
      </c>
    </row>
    <row r="23" spans="1:10" s="10" customFormat="1" ht="38.25" x14ac:dyDescent="0.2">
      <c r="A23" s="1" t="s">
        <v>0</v>
      </c>
      <c r="B23" s="1" t="s">
        <v>18</v>
      </c>
      <c r="C23" s="30" t="s">
        <v>79</v>
      </c>
      <c r="D23" s="30" t="s">
        <v>123</v>
      </c>
      <c r="E23" s="43" t="s">
        <v>127</v>
      </c>
      <c r="F23" s="1" t="s">
        <v>2</v>
      </c>
    </row>
    <row r="24" spans="1:10" x14ac:dyDescent="0.2">
      <c r="A24" s="11" t="s">
        <v>19</v>
      </c>
      <c r="B24" s="12" t="s">
        <v>20</v>
      </c>
      <c r="C24" s="36">
        <f>C25+C26+C27+C28+C29</f>
        <v>746000</v>
      </c>
      <c r="D24" s="36">
        <f>D25+D26+D27+D28+D29</f>
        <v>579000</v>
      </c>
      <c r="E24" s="59">
        <f t="shared" ref="E24:E83" si="4">D24/C24*100</f>
        <v>77.613941018766752</v>
      </c>
      <c r="F24" s="49">
        <f>D24/D83*100</f>
        <v>46.025437201907792</v>
      </c>
    </row>
    <row r="25" spans="1:10" x14ac:dyDescent="0.2">
      <c r="A25" s="16" t="s">
        <v>3</v>
      </c>
      <c r="B25" s="29" t="s">
        <v>21</v>
      </c>
      <c r="C25" s="31">
        <v>560000</v>
      </c>
      <c r="D25" s="31">
        <v>444360</v>
      </c>
      <c r="E25" s="55"/>
      <c r="F25" s="49">
        <f>D25/D83*100</f>
        <v>35.32273449920509</v>
      </c>
    </row>
    <row r="26" spans="1:10" x14ac:dyDescent="0.2">
      <c r="A26" s="16" t="s">
        <v>5</v>
      </c>
      <c r="B26" s="29" t="s">
        <v>85</v>
      </c>
      <c r="C26" s="31">
        <v>150000</v>
      </c>
      <c r="D26" s="31">
        <v>98640</v>
      </c>
      <c r="E26" s="55"/>
      <c r="F26" s="49">
        <f>D26/D83*100</f>
        <v>7.8410174880763117</v>
      </c>
    </row>
    <row r="27" spans="1:10" x14ac:dyDescent="0.2">
      <c r="A27" s="16" t="s">
        <v>7</v>
      </c>
      <c r="B27" s="29" t="s">
        <v>22</v>
      </c>
      <c r="C27" s="31">
        <v>4000</v>
      </c>
      <c r="D27" s="31">
        <v>4000</v>
      </c>
      <c r="E27" s="55">
        <f t="shared" si="4"/>
        <v>100</v>
      </c>
      <c r="F27" s="49">
        <f>D27/D83*100</f>
        <v>0.31796502384737679</v>
      </c>
    </row>
    <row r="28" spans="1:10" x14ac:dyDescent="0.2">
      <c r="A28" s="16" t="s">
        <v>11</v>
      </c>
      <c r="B28" s="29" t="s">
        <v>101</v>
      </c>
      <c r="C28" s="31">
        <v>22000</v>
      </c>
      <c r="D28" s="31">
        <v>22000</v>
      </c>
      <c r="E28" s="55">
        <f t="shared" si="4"/>
        <v>100</v>
      </c>
      <c r="F28" s="49">
        <f>D28/D83*100</f>
        <v>1.7488076311605723</v>
      </c>
    </row>
    <row r="29" spans="1:10" x14ac:dyDescent="0.2">
      <c r="A29" s="16" t="s">
        <v>13</v>
      </c>
      <c r="B29" s="29" t="s">
        <v>100</v>
      </c>
      <c r="C29" s="31">
        <v>10000</v>
      </c>
      <c r="D29" s="31">
        <v>10000</v>
      </c>
      <c r="E29" s="55">
        <f t="shared" si="4"/>
        <v>100</v>
      </c>
      <c r="F29" s="49">
        <f>D29/D83*100</f>
        <v>0.79491255961844187</v>
      </c>
    </row>
    <row r="30" spans="1:10" x14ac:dyDescent="0.2">
      <c r="A30" s="11" t="s">
        <v>23</v>
      </c>
      <c r="B30" s="13" t="s">
        <v>24</v>
      </c>
      <c r="C30" s="36">
        <f>C31+C34+C52+C53</f>
        <v>477000</v>
      </c>
      <c r="D30" s="36">
        <f>D31+D34+D52+D53</f>
        <v>552000</v>
      </c>
      <c r="E30" s="59">
        <f t="shared" si="4"/>
        <v>115.72327044025157</v>
      </c>
      <c r="F30" s="49">
        <f>D30/D83*100</f>
        <v>43.879173290937992</v>
      </c>
    </row>
    <row r="31" spans="1:10" ht="25.5" x14ac:dyDescent="0.2">
      <c r="A31" s="26" t="s">
        <v>3</v>
      </c>
      <c r="B31" s="25" t="s">
        <v>91</v>
      </c>
      <c r="C31" s="37">
        <v>1000</v>
      </c>
      <c r="D31" s="37">
        <f>D32+D33</f>
        <v>54000</v>
      </c>
      <c r="E31" s="55">
        <f t="shared" si="4"/>
        <v>5400</v>
      </c>
      <c r="F31" s="49">
        <f>D31/D83*100</f>
        <v>4.2925278219395864</v>
      </c>
    </row>
    <row r="32" spans="1:10" x14ac:dyDescent="0.2">
      <c r="A32" s="26"/>
      <c r="B32" s="56" t="s">
        <v>131</v>
      </c>
      <c r="C32" s="37"/>
      <c r="D32" s="38">
        <v>24000</v>
      </c>
      <c r="E32" s="44"/>
      <c r="F32" s="51"/>
    </row>
    <row r="33" spans="1:6" x14ac:dyDescent="0.2">
      <c r="A33" s="26"/>
      <c r="B33" s="56" t="s">
        <v>136</v>
      </c>
      <c r="C33" s="37"/>
      <c r="D33" s="38">
        <v>30000</v>
      </c>
      <c r="E33" s="44"/>
      <c r="F33" s="51"/>
    </row>
    <row r="34" spans="1:6" ht="25.5" x14ac:dyDescent="0.2">
      <c r="A34" s="26" t="s">
        <v>5</v>
      </c>
      <c r="B34" s="18" t="s">
        <v>87</v>
      </c>
      <c r="C34" s="37">
        <f>C35+C43+C47+C49</f>
        <v>333000</v>
      </c>
      <c r="D34" s="37">
        <f>D35+D43+D47+D49</f>
        <v>473000</v>
      </c>
      <c r="E34" s="55">
        <f t="shared" si="4"/>
        <v>142.04204204204206</v>
      </c>
      <c r="F34" s="49">
        <f>D34/D83*100</f>
        <v>37.599364069952308</v>
      </c>
    </row>
    <row r="35" spans="1:6" x14ac:dyDescent="0.2">
      <c r="A35" s="26" t="s">
        <v>37</v>
      </c>
      <c r="B35" s="28" t="s">
        <v>74</v>
      </c>
      <c r="C35" s="37">
        <f>C36+C38+C39+C40+C41+C37</f>
        <v>311458</v>
      </c>
      <c r="D35" s="37">
        <f>D36+D38+D39+D40+D41+D42</f>
        <v>420000</v>
      </c>
      <c r="E35" s="55">
        <f t="shared" si="4"/>
        <v>134.849642648447</v>
      </c>
      <c r="F35" s="49">
        <f>D35/D83*100</f>
        <v>33.386327503974563</v>
      </c>
    </row>
    <row r="36" spans="1:6" x14ac:dyDescent="0.2">
      <c r="A36" s="14" t="s">
        <v>132</v>
      </c>
      <c r="B36" s="58" t="s">
        <v>78</v>
      </c>
      <c r="C36" s="38">
        <v>22281</v>
      </c>
      <c r="D36" s="38">
        <v>0</v>
      </c>
      <c r="E36" s="44">
        <f t="shared" si="4"/>
        <v>0</v>
      </c>
      <c r="F36" s="57">
        <f>D36/D83*100</f>
        <v>0</v>
      </c>
    </row>
    <row r="37" spans="1:6" x14ac:dyDescent="0.2">
      <c r="A37" s="14" t="s">
        <v>75</v>
      </c>
      <c r="B37" s="58" t="s">
        <v>88</v>
      </c>
      <c r="C37" s="38">
        <v>150077</v>
      </c>
      <c r="D37" s="38"/>
      <c r="E37" s="44">
        <f t="shared" si="4"/>
        <v>0</v>
      </c>
      <c r="F37" s="57">
        <f>D37/D83*100</f>
        <v>0</v>
      </c>
    </row>
    <row r="38" spans="1:6" x14ac:dyDescent="0.2">
      <c r="A38" s="14" t="s">
        <v>76</v>
      </c>
      <c r="B38" s="58" t="s">
        <v>89</v>
      </c>
      <c r="C38" s="38">
        <v>100000</v>
      </c>
      <c r="D38" s="38">
        <v>270000</v>
      </c>
      <c r="E38" s="44">
        <f t="shared" si="4"/>
        <v>270</v>
      </c>
      <c r="F38" s="57">
        <f>D38/D83*100</f>
        <v>21.462639109697935</v>
      </c>
    </row>
    <row r="39" spans="1:6" x14ac:dyDescent="0.2">
      <c r="A39" s="14" t="s">
        <v>77</v>
      </c>
      <c r="B39" s="58" t="s">
        <v>128</v>
      </c>
      <c r="C39" s="38">
        <v>0</v>
      </c>
      <c r="D39" s="38">
        <v>20000</v>
      </c>
      <c r="E39" s="44">
        <v>0</v>
      </c>
      <c r="F39" s="57">
        <f>D39/D83*100</f>
        <v>1.5898251192368837</v>
      </c>
    </row>
    <row r="40" spans="1:6" x14ac:dyDescent="0.2">
      <c r="A40" s="14" t="s">
        <v>92</v>
      </c>
      <c r="B40" s="58" t="s">
        <v>103</v>
      </c>
      <c r="C40" s="38">
        <v>14100</v>
      </c>
      <c r="D40" s="38">
        <v>30000</v>
      </c>
      <c r="E40" s="44">
        <f t="shared" si="4"/>
        <v>212.7659574468085</v>
      </c>
      <c r="F40" s="57">
        <f>D40/D83*100</f>
        <v>2.3847376788553261</v>
      </c>
    </row>
    <row r="41" spans="1:6" x14ac:dyDescent="0.2">
      <c r="A41" s="14" t="s">
        <v>93</v>
      </c>
      <c r="B41" s="58" t="s">
        <v>116</v>
      </c>
      <c r="C41" s="38">
        <v>25000</v>
      </c>
      <c r="D41" s="38">
        <v>50000</v>
      </c>
      <c r="E41" s="44">
        <f t="shared" si="4"/>
        <v>200</v>
      </c>
      <c r="F41" s="57">
        <f>D41/D83*100</f>
        <v>3.9745627980922098</v>
      </c>
    </row>
    <row r="42" spans="1:6" x14ac:dyDescent="0.2">
      <c r="A42" s="14" t="s">
        <v>133</v>
      </c>
      <c r="B42" s="58" t="s">
        <v>134</v>
      </c>
      <c r="C42" s="38">
        <v>0</v>
      </c>
      <c r="D42" s="38">
        <v>50000</v>
      </c>
      <c r="E42" s="44">
        <v>0</v>
      </c>
      <c r="F42" s="57">
        <f>D42/D83*100</f>
        <v>3.9745627980922098</v>
      </c>
    </row>
    <row r="43" spans="1:6" x14ac:dyDescent="0.2">
      <c r="A43" s="26" t="s">
        <v>39</v>
      </c>
      <c r="B43" s="27" t="s">
        <v>26</v>
      </c>
      <c r="C43" s="37">
        <f>C44+C45</f>
        <v>15944</v>
      </c>
      <c r="D43" s="37">
        <f>D44+D45+D46</f>
        <v>52000</v>
      </c>
      <c r="E43" s="44">
        <f t="shared" si="4"/>
        <v>326.14149523331662</v>
      </c>
      <c r="F43" s="49">
        <f>D43/D83*100</f>
        <v>4.1335453100158981</v>
      </c>
    </row>
    <row r="44" spans="1:6" x14ac:dyDescent="0.2">
      <c r="A44" s="54" t="s">
        <v>104</v>
      </c>
      <c r="B44" s="48" t="s">
        <v>119</v>
      </c>
      <c r="C44" s="38">
        <v>8000</v>
      </c>
      <c r="D44" s="38">
        <v>12000</v>
      </c>
      <c r="E44" s="44">
        <f t="shared" si="4"/>
        <v>150</v>
      </c>
      <c r="F44" s="57">
        <f>D44/D83*100</f>
        <v>0.95389507154213027</v>
      </c>
    </row>
    <row r="45" spans="1:6" x14ac:dyDescent="0.2">
      <c r="A45" s="14" t="s">
        <v>107</v>
      </c>
      <c r="B45" s="48" t="s">
        <v>118</v>
      </c>
      <c r="C45" s="38">
        <v>7944</v>
      </c>
      <c r="D45" s="38">
        <v>20000</v>
      </c>
      <c r="E45" s="44">
        <f t="shared" si="4"/>
        <v>251.76233635448136</v>
      </c>
      <c r="F45" s="57">
        <f>D45/D83*100</f>
        <v>1.5898251192368837</v>
      </c>
    </row>
    <row r="46" spans="1:6" x14ac:dyDescent="0.2">
      <c r="A46" s="14" t="s">
        <v>129</v>
      </c>
      <c r="B46" s="48" t="s">
        <v>130</v>
      </c>
      <c r="C46" s="38">
        <v>0</v>
      </c>
      <c r="D46" s="38">
        <v>20000</v>
      </c>
      <c r="E46" s="44">
        <v>0</v>
      </c>
      <c r="F46" s="57">
        <f>D46/D83*100</f>
        <v>1.5898251192368837</v>
      </c>
    </row>
    <row r="47" spans="1:6" x14ac:dyDescent="0.2">
      <c r="A47" s="26" t="s">
        <v>41</v>
      </c>
      <c r="B47" s="27" t="s">
        <v>27</v>
      </c>
      <c r="C47" s="37">
        <v>500</v>
      </c>
      <c r="D47" s="37">
        <f>D48</f>
        <v>500</v>
      </c>
      <c r="E47" s="55">
        <f t="shared" si="4"/>
        <v>100</v>
      </c>
      <c r="F47" s="49">
        <f>D47/D83*100</f>
        <v>3.9745627980922099E-2</v>
      </c>
    </row>
    <row r="48" spans="1:6" x14ac:dyDescent="0.2">
      <c r="A48" s="26"/>
      <c r="B48" s="48" t="s">
        <v>102</v>
      </c>
      <c r="C48" s="38">
        <v>500</v>
      </c>
      <c r="D48" s="38">
        <v>500</v>
      </c>
      <c r="E48" s="44">
        <f t="shared" si="4"/>
        <v>100</v>
      </c>
      <c r="F48" s="57">
        <f>D48/D83*100</f>
        <v>3.9745627980922099E-2</v>
      </c>
    </row>
    <row r="49" spans="1:6" x14ac:dyDescent="0.2">
      <c r="A49" s="26" t="s">
        <v>43</v>
      </c>
      <c r="B49" s="27" t="s">
        <v>90</v>
      </c>
      <c r="C49" s="37">
        <f>C50+C51</f>
        <v>5098</v>
      </c>
      <c r="D49" s="37">
        <f>D50+D51</f>
        <v>500</v>
      </c>
      <c r="E49" s="55">
        <f t="shared" si="4"/>
        <v>9.8077677520596325</v>
      </c>
      <c r="F49" s="49">
        <f>D49/D83*100</f>
        <v>3.9745627980922099E-2</v>
      </c>
    </row>
    <row r="50" spans="1:6" s="53" customFormat="1" ht="63.75" x14ac:dyDescent="0.2">
      <c r="A50" s="14" t="s">
        <v>105</v>
      </c>
      <c r="B50" s="48" t="s">
        <v>117</v>
      </c>
      <c r="C50" s="38">
        <v>4598</v>
      </c>
      <c r="D50" s="38">
        <v>0</v>
      </c>
      <c r="E50" s="44">
        <f t="shared" si="4"/>
        <v>0</v>
      </c>
      <c r="F50" s="57">
        <f>D50/D83*100</f>
        <v>0</v>
      </c>
    </row>
    <row r="51" spans="1:6" ht="25.5" x14ac:dyDescent="0.2">
      <c r="A51" s="14" t="s">
        <v>120</v>
      </c>
      <c r="B51" s="48" t="s">
        <v>121</v>
      </c>
      <c r="C51" s="38">
        <v>500</v>
      </c>
      <c r="D51" s="38">
        <v>500</v>
      </c>
      <c r="E51" s="44">
        <f t="shared" si="4"/>
        <v>100</v>
      </c>
      <c r="F51" s="57">
        <f>D51/D83*100</f>
        <v>3.9745627980922099E-2</v>
      </c>
    </row>
    <row r="52" spans="1:6" x14ac:dyDescent="0.2">
      <c r="A52" s="26" t="s">
        <v>7</v>
      </c>
      <c r="B52" s="28" t="s">
        <v>28</v>
      </c>
      <c r="C52" s="37">
        <v>142000</v>
      </c>
      <c r="D52" s="37">
        <v>20000</v>
      </c>
      <c r="E52" s="55">
        <f t="shared" si="4"/>
        <v>14.084507042253522</v>
      </c>
      <c r="F52" s="57">
        <f>D52/D83*100</f>
        <v>1.5898251192368837</v>
      </c>
    </row>
    <row r="53" spans="1:6" x14ac:dyDescent="0.2">
      <c r="A53" s="26" t="s">
        <v>11</v>
      </c>
      <c r="B53" s="29" t="s">
        <v>29</v>
      </c>
      <c r="C53" s="37">
        <v>1000</v>
      </c>
      <c r="D53" s="37">
        <v>5000</v>
      </c>
      <c r="E53" s="55">
        <f t="shared" si="4"/>
        <v>500</v>
      </c>
      <c r="F53" s="57">
        <f>D53/D83*100</f>
        <v>0.39745627980922094</v>
      </c>
    </row>
    <row r="54" spans="1:6" x14ac:dyDescent="0.2">
      <c r="A54" s="11" t="s">
        <v>30</v>
      </c>
      <c r="B54" s="13" t="s">
        <v>31</v>
      </c>
      <c r="C54" s="36">
        <f>C55+C58+C64</f>
        <v>66000</v>
      </c>
      <c r="D54" s="36">
        <f>D55+D58+D64</f>
        <v>77000</v>
      </c>
      <c r="E54" s="59">
        <f t="shared" si="4"/>
        <v>116.66666666666667</v>
      </c>
      <c r="F54" s="49">
        <f>D54/D83*100</f>
        <v>6.120826709062003</v>
      </c>
    </row>
    <row r="55" spans="1:6" x14ac:dyDescent="0.2">
      <c r="A55" s="16" t="s">
        <v>3</v>
      </c>
      <c r="B55" s="17" t="s">
        <v>32</v>
      </c>
      <c r="C55" s="31">
        <f>C56+C57</f>
        <v>5000</v>
      </c>
      <c r="D55" s="31">
        <f>D56+D57</f>
        <v>15000</v>
      </c>
      <c r="E55" s="44">
        <f t="shared" si="4"/>
        <v>300</v>
      </c>
      <c r="F55" s="57">
        <f>D55/D83*100</f>
        <v>1.192368839427663</v>
      </c>
    </row>
    <row r="56" spans="1:6" x14ac:dyDescent="0.2">
      <c r="A56" s="3" t="s">
        <v>25</v>
      </c>
      <c r="B56" s="7" t="s">
        <v>33</v>
      </c>
      <c r="C56" s="32">
        <v>0</v>
      </c>
      <c r="D56" s="32">
        <v>10000</v>
      </c>
      <c r="E56" s="44">
        <v>0</v>
      </c>
      <c r="F56" s="57">
        <f>D56/D83*100</f>
        <v>0.79491255961844187</v>
      </c>
    </row>
    <row r="57" spans="1:6" x14ac:dyDescent="0.2">
      <c r="A57" s="3" t="s">
        <v>34</v>
      </c>
      <c r="B57" s="7" t="s">
        <v>35</v>
      </c>
      <c r="C57" s="32">
        <v>5000</v>
      </c>
      <c r="D57" s="32">
        <v>5000</v>
      </c>
      <c r="E57" s="44">
        <f t="shared" si="4"/>
        <v>100</v>
      </c>
      <c r="F57" s="57">
        <f>D57/D83*100</f>
        <v>0.39745627980922094</v>
      </c>
    </row>
    <row r="58" spans="1:6" x14ac:dyDescent="0.2">
      <c r="A58" s="16" t="s">
        <v>5</v>
      </c>
      <c r="B58" s="17" t="s">
        <v>36</v>
      </c>
      <c r="C58" s="31">
        <f>C59+C60+C61+C62+C63</f>
        <v>61000</v>
      </c>
      <c r="D58" s="31">
        <f>D59+D60+D61+D62+D63</f>
        <v>61000</v>
      </c>
      <c r="E58" s="55">
        <f t="shared" si="4"/>
        <v>100</v>
      </c>
      <c r="F58" s="57">
        <f>D58/D83*100</f>
        <v>4.8489666136724958</v>
      </c>
    </row>
    <row r="59" spans="1:6" ht="25.5" x14ac:dyDescent="0.2">
      <c r="A59" s="3" t="s">
        <v>37</v>
      </c>
      <c r="B59" s="7" t="s">
        <v>38</v>
      </c>
      <c r="C59" s="34">
        <v>0</v>
      </c>
      <c r="D59" s="34">
        <v>0</v>
      </c>
      <c r="E59" s="44">
        <v>0</v>
      </c>
      <c r="F59" s="57">
        <f>D59/D83*100</f>
        <v>0</v>
      </c>
    </row>
    <row r="60" spans="1:6" x14ac:dyDescent="0.2">
      <c r="A60" s="3" t="s">
        <v>39</v>
      </c>
      <c r="B60" s="7" t="s">
        <v>40</v>
      </c>
      <c r="C60" s="39">
        <v>5000</v>
      </c>
      <c r="D60" s="39">
        <v>5000</v>
      </c>
      <c r="E60" s="44">
        <f t="shared" si="4"/>
        <v>100</v>
      </c>
      <c r="F60" s="57">
        <f>D60/D83*100</f>
        <v>0.39745627980922094</v>
      </c>
    </row>
    <row r="61" spans="1:6" x14ac:dyDescent="0.2">
      <c r="A61" s="3" t="s">
        <v>41</v>
      </c>
      <c r="B61" s="4" t="s">
        <v>42</v>
      </c>
      <c r="C61" s="39">
        <v>40000</v>
      </c>
      <c r="D61" s="39">
        <v>40000</v>
      </c>
      <c r="E61" s="44">
        <f t="shared" si="4"/>
        <v>100</v>
      </c>
      <c r="F61" s="57">
        <f>D61/D83*100</f>
        <v>3.1796502384737675</v>
      </c>
    </row>
    <row r="62" spans="1:6" x14ac:dyDescent="0.2">
      <c r="A62" s="3" t="s">
        <v>43</v>
      </c>
      <c r="B62" s="7" t="s">
        <v>44</v>
      </c>
      <c r="C62" s="39">
        <v>15000</v>
      </c>
      <c r="D62" s="34">
        <v>15000</v>
      </c>
      <c r="E62" s="44">
        <f t="shared" si="4"/>
        <v>100</v>
      </c>
      <c r="F62" s="57">
        <f>D62/D83*100</f>
        <v>1.192368839427663</v>
      </c>
    </row>
    <row r="63" spans="1:6" x14ac:dyDescent="0.2">
      <c r="A63" s="3" t="s">
        <v>45</v>
      </c>
      <c r="B63" s="7" t="s">
        <v>46</v>
      </c>
      <c r="C63" s="34">
        <v>1000</v>
      </c>
      <c r="D63" s="34">
        <v>1000</v>
      </c>
      <c r="E63" s="44">
        <f t="shared" si="4"/>
        <v>100</v>
      </c>
      <c r="F63" s="57">
        <f>D63/D83*100</f>
        <v>7.9491255961844198E-2</v>
      </c>
    </row>
    <row r="64" spans="1:6" x14ac:dyDescent="0.2">
      <c r="A64" s="16" t="s">
        <v>7</v>
      </c>
      <c r="B64" s="28" t="s">
        <v>73</v>
      </c>
      <c r="C64" s="40">
        <v>0</v>
      </c>
      <c r="D64" s="40">
        <v>1000</v>
      </c>
      <c r="E64" s="44">
        <v>0</v>
      </c>
      <c r="F64" s="57">
        <f>D64/D83*100</f>
        <v>7.9491255961844198E-2</v>
      </c>
    </row>
    <row r="65" spans="1:6" x14ac:dyDescent="0.2">
      <c r="A65" s="11" t="s">
        <v>47</v>
      </c>
      <c r="B65" s="13" t="s">
        <v>48</v>
      </c>
      <c r="C65" s="36">
        <f>C66+C67</f>
        <v>5000</v>
      </c>
      <c r="D65" s="36">
        <f>D66+D67</f>
        <v>5000</v>
      </c>
      <c r="E65" s="59">
        <f t="shared" si="4"/>
        <v>100</v>
      </c>
      <c r="F65" s="49">
        <f>D65/D83*100</f>
        <v>0.39745627980922094</v>
      </c>
    </row>
    <row r="66" spans="1:6" ht="25.5" x14ac:dyDescent="0.2">
      <c r="A66" s="3" t="s">
        <v>3</v>
      </c>
      <c r="B66" s="7" t="s">
        <v>49</v>
      </c>
      <c r="C66" s="34">
        <v>3000</v>
      </c>
      <c r="D66" s="34">
        <v>3000</v>
      </c>
      <c r="E66" s="44">
        <f t="shared" si="4"/>
        <v>100</v>
      </c>
      <c r="F66" s="57">
        <f>D66/D83*100</f>
        <v>0.23847376788553257</v>
      </c>
    </row>
    <row r="67" spans="1:6" x14ac:dyDescent="0.2">
      <c r="A67" s="3" t="s">
        <v>5</v>
      </c>
      <c r="B67" s="7" t="s">
        <v>50</v>
      </c>
      <c r="C67" s="34">
        <v>2000</v>
      </c>
      <c r="D67" s="34">
        <v>2000</v>
      </c>
      <c r="E67" s="44">
        <f t="shared" si="4"/>
        <v>100</v>
      </c>
      <c r="F67" s="57">
        <f>D67/D83*100</f>
        <v>0.1589825119236884</v>
      </c>
    </row>
    <row r="68" spans="1:6" x14ac:dyDescent="0.2">
      <c r="A68" s="11" t="s">
        <v>51</v>
      </c>
      <c r="B68" s="13" t="s">
        <v>52</v>
      </c>
      <c r="C68" s="36">
        <f>C69+C70+C71+C72</f>
        <v>14939.55</v>
      </c>
      <c r="D68" s="36">
        <f>D69+D70+D71+D72</f>
        <v>17000</v>
      </c>
      <c r="E68" s="59">
        <f t="shared" si="4"/>
        <v>113.79191474977492</v>
      </c>
      <c r="F68" s="49">
        <f>D68/D83*100</f>
        <v>1.3513513513513513</v>
      </c>
    </row>
    <row r="69" spans="1:6" x14ac:dyDescent="0.2">
      <c r="A69" s="3" t="s">
        <v>3</v>
      </c>
      <c r="B69" s="7" t="s">
        <v>53</v>
      </c>
      <c r="C69" s="32">
        <v>6000</v>
      </c>
      <c r="D69" s="32">
        <v>8000</v>
      </c>
      <c r="E69" s="44">
        <f t="shared" si="4"/>
        <v>133.33333333333331</v>
      </c>
      <c r="F69" s="57">
        <f>D69/D83*100</f>
        <v>0.63593004769475359</v>
      </c>
    </row>
    <row r="70" spans="1:6" ht="25.5" x14ac:dyDescent="0.2">
      <c r="A70" s="3" t="s">
        <v>5</v>
      </c>
      <c r="B70" s="7" t="s">
        <v>54</v>
      </c>
      <c r="C70" s="32">
        <v>0</v>
      </c>
      <c r="D70" s="32">
        <v>0</v>
      </c>
      <c r="E70" s="44">
        <v>0</v>
      </c>
      <c r="F70" s="57">
        <f>D70/D83*100</f>
        <v>0</v>
      </c>
    </row>
    <row r="71" spans="1:6" x14ac:dyDescent="0.2">
      <c r="A71" s="3" t="s">
        <v>55</v>
      </c>
      <c r="B71" s="7" t="s">
        <v>86</v>
      </c>
      <c r="C71" s="32">
        <v>5000</v>
      </c>
      <c r="D71" s="32">
        <v>5000</v>
      </c>
      <c r="E71" s="44">
        <f t="shared" si="4"/>
        <v>100</v>
      </c>
      <c r="F71" s="57">
        <f>D71/D83*100</f>
        <v>0.39745627980922094</v>
      </c>
    </row>
    <row r="72" spans="1:6" x14ac:dyDescent="0.2">
      <c r="A72" s="3" t="s">
        <v>11</v>
      </c>
      <c r="B72" s="7" t="s">
        <v>106</v>
      </c>
      <c r="C72" s="32">
        <v>3939.55</v>
      </c>
      <c r="D72" s="32">
        <v>4000</v>
      </c>
      <c r="E72" s="44">
        <f t="shared" si="4"/>
        <v>101.53443921260042</v>
      </c>
      <c r="F72" s="57">
        <f>D72/D83*100</f>
        <v>0.31796502384737679</v>
      </c>
    </row>
    <row r="73" spans="1:6" x14ac:dyDescent="0.2">
      <c r="A73" s="11" t="s">
        <v>56</v>
      </c>
      <c r="B73" s="18" t="s">
        <v>57</v>
      </c>
      <c r="C73" s="36">
        <f>C74+C75+C76+C77</f>
        <v>4000</v>
      </c>
      <c r="D73" s="36">
        <f>D74+D75+D76+D77</f>
        <v>5000</v>
      </c>
      <c r="E73" s="59">
        <f t="shared" si="4"/>
        <v>125</v>
      </c>
      <c r="F73" s="49">
        <f>D73/D83*100</f>
        <v>0.39745627980922094</v>
      </c>
    </row>
    <row r="74" spans="1:6" x14ac:dyDescent="0.2">
      <c r="A74" s="3" t="s">
        <v>3</v>
      </c>
      <c r="B74" s="15" t="s">
        <v>58</v>
      </c>
      <c r="C74" s="32">
        <v>0</v>
      </c>
      <c r="D74" s="32">
        <v>0</v>
      </c>
      <c r="E74" s="44">
        <v>0</v>
      </c>
      <c r="F74" s="57">
        <f>D74/D83*100</f>
        <v>0</v>
      </c>
    </row>
    <row r="75" spans="1:6" x14ac:dyDescent="0.2">
      <c r="A75" s="3" t="s">
        <v>7</v>
      </c>
      <c r="B75" s="7" t="s">
        <v>59</v>
      </c>
      <c r="C75" s="32">
        <v>0</v>
      </c>
      <c r="D75" s="32">
        <v>0</v>
      </c>
      <c r="E75" s="44">
        <v>0</v>
      </c>
      <c r="F75" s="57">
        <f>D75/D83*100</f>
        <v>0</v>
      </c>
    </row>
    <row r="76" spans="1:6" x14ac:dyDescent="0.2">
      <c r="A76" s="3" t="s">
        <v>13</v>
      </c>
      <c r="B76" s="7" t="s">
        <v>60</v>
      </c>
      <c r="C76" s="32">
        <v>2000</v>
      </c>
      <c r="D76" s="32">
        <v>3000</v>
      </c>
      <c r="E76" s="44">
        <f t="shared" si="4"/>
        <v>150</v>
      </c>
      <c r="F76" s="57">
        <f>D76/D83*100</f>
        <v>0.23847376788553257</v>
      </c>
    </row>
    <row r="77" spans="1:6" ht="25.5" x14ac:dyDescent="0.2">
      <c r="A77" s="3" t="s">
        <v>15</v>
      </c>
      <c r="B77" s="7" t="s">
        <v>61</v>
      </c>
      <c r="C77" s="32">
        <v>2000</v>
      </c>
      <c r="D77" s="32">
        <v>2000</v>
      </c>
      <c r="E77" s="44">
        <f t="shared" si="4"/>
        <v>100</v>
      </c>
      <c r="F77" s="57">
        <f>D77/D83*100</f>
        <v>0.1589825119236884</v>
      </c>
    </row>
    <row r="78" spans="1:6" x14ac:dyDescent="0.2">
      <c r="A78" s="11" t="s">
        <v>62</v>
      </c>
      <c r="B78" s="13" t="s">
        <v>63</v>
      </c>
      <c r="C78" s="36">
        <f>C79</f>
        <v>1000</v>
      </c>
      <c r="D78" s="36">
        <f>D79</f>
        <v>1000</v>
      </c>
      <c r="E78" s="59">
        <f t="shared" si="4"/>
        <v>100</v>
      </c>
      <c r="F78" s="49">
        <f>D78/D83*100</f>
        <v>7.9491255961844198E-2</v>
      </c>
    </row>
    <row r="79" spans="1:6" ht="25.5" x14ac:dyDescent="0.2">
      <c r="A79" s="3" t="s">
        <v>3</v>
      </c>
      <c r="B79" s="7" t="s">
        <v>64</v>
      </c>
      <c r="C79" s="32">
        <v>1000</v>
      </c>
      <c r="D79" s="32">
        <v>1000</v>
      </c>
      <c r="E79" s="44">
        <f t="shared" si="4"/>
        <v>100</v>
      </c>
      <c r="F79" s="57">
        <f>D79/D83*100</f>
        <v>7.9491255961844198E-2</v>
      </c>
    </row>
    <row r="80" spans="1:6" ht="25.5" x14ac:dyDescent="0.2">
      <c r="A80" s="11" t="s">
        <v>65</v>
      </c>
      <c r="B80" s="13" t="s">
        <v>66</v>
      </c>
      <c r="C80" s="36">
        <v>2000</v>
      </c>
      <c r="D80" s="36">
        <v>2000</v>
      </c>
      <c r="E80" s="59">
        <f t="shared" si="4"/>
        <v>100</v>
      </c>
      <c r="F80" s="49">
        <f>D80/D83*100</f>
        <v>0.1589825119236884</v>
      </c>
    </row>
    <row r="81" spans="1:9" x14ac:dyDescent="0.2">
      <c r="A81" s="11" t="s">
        <v>67</v>
      </c>
      <c r="B81" s="13" t="s">
        <v>68</v>
      </c>
      <c r="C81" s="36">
        <v>20000</v>
      </c>
      <c r="D81" s="36">
        <v>20000</v>
      </c>
      <c r="E81" s="59">
        <f t="shared" si="4"/>
        <v>100</v>
      </c>
      <c r="F81" s="49">
        <f>D81/D83*100</f>
        <v>1.5898251192368837</v>
      </c>
    </row>
    <row r="82" spans="1:9" ht="25.5" x14ac:dyDescent="0.2">
      <c r="A82" s="11" t="s">
        <v>69</v>
      </c>
      <c r="B82" s="18" t="s">
        <v>70</v>
      </c>
      <c r="C82" s="36"/>
      <c r="D82" s="36"/>
      <c r="E82" s="59"/>
      <c r="F82" s="49"/>
    </row>
    <row r="83" spans="1:9" x14ac:dyDescent="0.2">
      <c r="A83" s="8"/>
      <c r="B83" s="9" t="s">
        <v>71</v>
      </c>
      <c r="C83" s="35">
        <f>C24+C30+C54+C65+C68+C73+C78+C80+C81</f>
        <v>1335939.55</v>
      </c>
      <c r="D83" s="35">
        <f>D24+D30+D54+D65+D68+D73+D78+D80+D81</f>
        <v>1258000</v>
      </c>
      <c r="E83" s="45">
        <f t="shared" si="4"/>
        <v>94.165937373438794</v>
      </c>
      <c r="F83" s="52">
        <f>F81+F80+F78+F73+F68+F65+F54+F30+F24</f>
        <v>100</v>
      </c>
    </row>
    <row r="84" spans="1:9" ht="38.25" x14ac:dyDescent="0.2">
      <c r="A84" s="19"/>
      <c r="B84" s="20" t="s">
        <v>72</v>
      </c>
      <c r="C84" s="41"/>
      <c r="D84" s="41"/>
      <c r="E84" s="47"/>
      <c r="F84" s="21"/>
      <c r="I84" s="42"/>
    </row>
  </sheetData>
  <mergeCells count="1">
    <mergeCell ref="A1:F1"/>
  </mergeCells>
  <pageMargins left="0.39370078740157483" right="0.11811023622047245" top="0.47244094488188981" bottom="0.59055118110236227" header="0" footer="0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2016-01-07T12:39:11Z</dcterms:modified>
</cp:coreProperties>
</file>